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showInkAnnotation="0" codeName="ThisWorkbook" defaultThemeVersion="124226"/>
  <mc:AlternateContent xmlns:mc="http://schemas.openxmlformats.org/markup-compatibility/2006">
    <mc:Choice Requires="x15">
      <x15ac:absPath xmlns:x15ac="http://schemas.microsoft.com/office/spreadsheetml/2010/11/ac" url="https://tditx-my.sharepoint.com/personal/victoria_ortega_tdi_texas_gov/Documents/Temp for Sharepoint/BULLETINS/"/>
    </mc:Choice>
  </mc:AlternateContent>
  <xr:revisionPtr revIDLastSave="0" documentId="8_{8EC4A5C2-05B5-491B-A34E-3CB2B295F80D}" xr6:coauthVersionLast="47" xr6:coauthVersionMax="47" xr10:uidLastSave="{00000000-0000-0000-0000-000000000000}"/>
  <bookViews>
    <workbookView xWindow="-110" yWindow="-110" windowWidth="19420" windowHeight="10420" tabRatio="799" firstSheet="1" activeTab="1"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PW"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DPW!$A$1:$J$3652</definedName>
    <definedName name="_xlnm._FilterDatabase" localSheetId="2" hidden="1">Start!$A$7:$C$14</definedName>
    <definedName name="_xlnm._FilterDatabase" localSheetId="5" hidden="1">Verification!$X$85:$AN$164</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Data'!$AI$2</definedName>
    <definedName name="CAPD">'Enter Data'!$AM$2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Data'!$AI$8:$AI$23</definedName>
    <definedName name="Comm_Auto_Liab_Pct">'Enter Data'!$AJ$8:$AJ$23</definedName>
    <definedName name="Comm_Auto_Phys_Dam_Amt">'Enter Data'!$AM$8:$AM$23</definedName>
    <definedName name="Comm_Auto_Phys_Dam_Pct">'Enter Data'!$AN$8:$AN$23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Data'!$AO$8:$AO$23</definedName>
    <definedName name="Fid_Pct">'Enter Data'!$AP$8:$AP$23</definedName>
    <definedName name="Fidelity">'Enter Data'!$AO$2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Data'!$AK$2</definedName>
    <definedName name="_xlnm.Print_Area" localSheetId="9">Affidavit!$A$1:$N$45</definedName>
    <definedName name="_xlnm.Print_Area" localSheetId="4">'Enter Data'!$A$2:$AR$23</definedName>
    <definedName name="_xlnm.Print_Area" localSheetId="1">'General Instructions'!$A$1:$I$94</definedName>
    <definedName name="_xlnm.Print_Area" localSheetId="8">'Line Instructions'!$A$1:$J$25</definedName>
    <definedName name="_xlnm.Print_Area" localSheetId="2">Start!$A$1:$C$38</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Data'!$AK$8:$AK$23</definedName>
    <definedName name="Priv_Pass_Auto_Phys_Dam_Pct">'Enter Data'!$AL$8:$AL$23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Data'!$AQ$2</definedName>
    <definedName name="Surety_Amt">'Enter Data'!$AQ$8:$AQ$23</definedName>
    <definedName name="Surety_Pct">'Enter Data'!$AR$8:$AR$23</definedName>
    <definedName name="Unreasonable_expenses">'Line Instructions'!$B$16</definedName>
    <definedName name="Year" localSheetId="6">[1]Start!$B$7</definedName>
    <definedName name="Year" localSheetId="5">[1]Start!$B$7</definedName>
    <definedName name="Year">Start!$B$7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30" i="10" l="1"/>
  <c r="B29" i="10"/>
  <c r="C72" i="7"/>
  <c r="D22" i="4"/>
  <c r="D19" i="4"/>
  <c r="B28" i="10" l="1"/>
  <c r="B31" i="10" s="1"/>
  <c r="C68" i="7" s="1"/>
  <c r="B66" i="7" l="1"/>
  <c r="B82" i="8" a="1"/>
  <c r="B82" i="8" s="1"/>
  <c r="A1" i="8" a="1"/>
  <c r="A1" i="8" s="1"/>
  <c r="B43" i="4"/>
  <c r="C69" i="7"/>
  <c r="A48" i="8" l="1"/>
  <c r="C132" i="8" s="1"/>
  <c r="A11" i="8"/>
  <c r="A34" i="8"/>
  <c r="A36" i="8"/>
  <c r="A59" i="8"/>
  <c r="C143" i="8" s="1"/>
  <c r="A23" i="8"/>
  <c r="A58" i="8"/>
  <c r="C142" i="8" s="1"/>
  <c r="A10" i="8"/>
  <c r="A45" i="8"/>
  <c r="C129" i="8" s="1"/>
  <c r="A9" i="8"/>
  <c r="A56" i="8"/>
  <c r="C140" i="8" s="1"/>
  <c r="A20" i="8"/>
  <c r="A55" i="8"/>
  <c r="C139" i="8" s="1"/>
  <c r="A31" i="8"/>
  <c r="A66" i="8"/>
  <c r="C150" i="8" s="1"/>
  <c r="A30" i="8"/>
  <c r="A77" i="8"/>
  <c r="C161" i="8" s="1"/>
  <c r="A41" i="8"/>
  <c r="C125" i="8" s="1"/>
  <c r="A5" i="8"/>
  <c r="A52" i="8"/>
  <c r="C136" i="8" s="1"/>
  <c r="A40" i="8"/>
  <c r="A4" i="8"/>
  <c r="A75" i="8"/>
  <c r="C159" i="8" s="1"/>
  <c r="A63" i="8"/>
  <c r="C147" i="8" s="1"/>
  <c r="A51" i="8"/>
  <c r="C135" i="8" s="1"/>
  <c r="A39" i="8"/>
  <c r="A27" i="8"/>
  <c r="A15" i="8"/>
  <c r="A3" i="8"/>
  <c r="A72" i="8"/>
  <c r="C156" i="8" s="1"/>
  <c r="A12" i="8"/>
  <c r="A47" i="8"/>
  <c r="C131" i="8" s="1"/>
  <c r="A70" i="8"/>
  <c r="C154" i="8" s="1"/>
  <c r="A46" i="8"/>
  <c r="C130" i="8" s="1"/>
  <c r="A57" i="8"/>
  <c r="C141" i="8" s="1"/>
  <c r="A21" i="8"/>
  <c r="A80" i="8"/>
  <c r="C164" i="8" s="1"/>
  <c r="A44" i="8"/>
  <c r="C128" i="8" s="1"/>
  <c r="A32" i="8"/>
  <c r="A67" i="8"/>
  <c r="C151" i="8" s="1"/>
  <c r="A19" i="8"/>
  <c r="A54" i="8"/>
  <c r="C138" i="8" s="1"/>
  <c r="A18" i="8"/>
  <c r="A53" i="8"/>
  <c r="C137" i="8" s="1"/>
  <c r="A17" i="8"/>
  <c r="A76" i="8"/>
  <c r="C160" i="8" s="1"/>
  <c r="A28" i="8"/>
  <c r="A74" i="8"/>
  <c r="C158" i="8" s="1"/>
  <c r="A62" i="8"/>
  <c r="C146" i="8" s="1"/>
  <c r="A50" i="8"/>
  <c r="C134" i="8" s="1"/>
  <c r="A38" i="8"/>
  <c r="A26" i="8"/>
  <c r="A14" i="8"/>
  <c r="A2" i="8"/>
  <c r="A60" i="8"/>
  <c r="C144" i="8" s="1"/>
  <c r="A24" i="8"/>
  <c r="A71" i="8"/>
  <c r="C155" i="8" s="1"/>
  <c r="A35" i="8"/>
  <c r="A22" i="8"/>
  <c r="A69" i="8"/>
  <c r="C153" i="8" s="1"/>
  <c r="A33" i="8"/>
  <c r="A68" i="8"/>
  <c r="C152" i="8" s="1"/>
  <c r="A8" i="8"/>
  <c r="A79" i="8"/>
  <c r="C163" i="8" s="1"/>
  <c r="A43" i="8"/>
  <c r="C127" i="8" s="1"/>
  <c r="A7" i="8"/>
  <c r="A78" i="8"/>
  <c r="C162" i="8" s="1"/>
  <c r="A42" i="8"/>
  <c r="C126" i="8" s="1"/>
  <c r="A6" i="8"/>
  <c r="A65" i="8"/>
  <c r="C149" i="8" s="1"/>
  <c r="A29" i="8"/>
  <c r="A64" i="8"/>
  <c r="C148" i="8" s="1"/>
  <c r="A16" i="8"/>
  <c r="A73" i="8"/>
  <c r="C157" i="8" s="1"/>
  <c r="A61" i="8"/>
  <c r="C145" i="8" s="1"/>
  <c r="A49" i="8"/>
  <c r="C133" i="8" s="1"/>
  <c r="A37" i="8"/>
  <c r="A25" i="8"/>
  <c r="A13" i="8"/>
  <c r="N158" i="8" l="1"/>
  <c r="D158" i="8"/>
  <c r="P158" i="8"/>
  <c r="E158" i="8"/>
  <c r="Q158" i="8"/>
  <c r="R158" i="8"/>
  <c r="S158" i="8"/>
  <c r="L158" i="8"/>
  <c r="T158" i="8"/>
  <c r="G158" i="8"/>
  <c r="F158" i="8"/>
  <c r="U158" i="8"/>
  <c r="V158" i="8"/>
  <c r="H158" i="8"/>
  <c r="I158" i="8"/>
  <c r="J158" i="8"/>
  <c r="K158" i="8"/>
  <c r="O158" i="8"/>
  <c r="M158" i="8"/>
  <c r="F147" i="8"/>
  <c r="R147" i="8"/>
  <c r="G147" i="8"/>
  <c r="S147" i="8"/>
  <c r="I147" i="8"/>
  <c r="U147" i="8"/>
  <c r="J147" i="8"/>
  <c r="V147" i="8"/>
  <c r="L147" i="8"/>
  <c r="E147" i="8"/>
  <c r="Q147" i="8"/>
  <c r="D147" i="8"/>
  <c r="H147" i="8"/>
  <c r="M147" i="8"/>
  <c r="K147" i="8"/>
  <c r="N147" i="8"/>
  <c r="O147" i="8"/>
  <c r="P147" i="8"/>
  <c r="T147" i="8"/>
  <c r="E130" i="8"/>
  <c r="Q130" i="8"/>
  <c r="F130" i="8"/>
  <c r="R130" i="8"/>
  <c r="G130" i="8"/>
  <c r="S130" i="8"/>
  <c r="H130" i="8"/>
  <c r="T130" i="8"/>
  <c r="I130" i="8"/>
  <c r="U130" i="8"/>
  <c r="J130" i="8"/>
  <c r="V130" i="8"/>
  <c r="K130" i="8"/>
  <c r="D130" i="8"/>
  <c r="P130" i="8"/>
  <c r="L130" i="8"/>
  <c r="M130" i="8"/>
  <c r="N130" i="8"/>
  <c r="O130" i="8"/>
  <c r="F154" i="8"/>
  <c r="R154" i="8"/>
  <c r="H154" i="8"/>
  <c r="T154" i="8"/>
  <c r="I154" i="8"/>
  <c r="U154" i="8"/>
  <c r="M154" i="8"/>
  <c r="N154" i="8"/>
  <c r="O154" i="8"/>
  <c r="Q154" i="8"/>
  <c r="P154" i="8"/>
  <c r="S154" i="8"/>
  <c r="D154" i="8"/>
  <c r="V154" i="8"/>
  <c r="E154" i="8"/>
  <c r="G154" i="8"/>
  <c r="J154" i="8"/>
  <c r="K154" i="8"/>
  <c r="L154" i="8"/>
  <c r="L129" i="8"/>
  <c r="M129" i="8"/>
  <c r="N129" i="8"/>
  <c r="O129" i="8"/>
  <c r="D129" i="8"/>
  <c r="P129" i="8"/>
  <c r="E129" i="8"/>
  <c r="Q129" i="8"/>
  <c r="F129" i="8"/>
  <c r="R129" i="8"/>
  <c r="K129" i="8"/>
  <c r="G129" i="8"/>
  <c r="H129" i="8"/>
  <c r="I129" i="8"/>
  <c r="T129" i="8"/>
  <c r="J129" i="8"/>
  <c r="S129" i="8"/>
  <c r="U129" i="8"/>
  <c r="V129" i="8"/>
  <c r="K148" i="8"/>
  <c r="L148" i="8"/>
  <c r="N148" i="8"/>
  <c r="O148" i="8"/>
  <c r="D148" i="8"/>
  <c r="P148" i="8"/>
  <c r="E148" i="8"/>
  <c r="J148" i="8"/>
  <c r="I148" i="8"/>
  <c r="M148" i="8"/>
  <c r="Q148" i="8"/>
  <c r="G148" i="8"/>
  <c r="R148" i="8"/>
  <c r="S148" i="8"/>
  <c r="T148" i="8"/>
  <c r="U148" i="8"/>
  <c r="V148" i="8"/>
  <c r="F148" i="8"/>
  <c r="H148" i="8"/>
  <c r="K155" i="8"/>
  <c r="M155" i="8"/>
  <c r="N155" i="8"/>
  <c r="I155" i="8"/>
  <c r="J155" i="8"/>
  <c r="L155" i="8"/>
  <c r="F155" i="8"/>
  <c r="O155" i="8"/>
  <c r="P155" i="8"/>
  <c r="Q155" i="8"/>
  <c r="R155" i="8"/>
  <c r="D155" i="8"/>
  <c r="S155" i="8"/>
  <c r="E155" i="8"/>
  <c r="T155" i="8"/>
  <c r="U155" i="8"/>
  <c r="G155" i="8"/>
  <c r="H155" i="8"/>
  <c r="V155" i="8"/>
  <c r="E142" i="8"/>
  <c r="Q142" i="8"/>
  <c r="F142" i="8"/>
  <c r="R142" i="8"/>
  <c r="H142" i="8"/>
  <c r="T142" i="8"/>
  <c r="I142" i="8"/>
  <c r="U142" i="8"/>
  <c r="J142" i="8"/>
  <c r="V142" i="8"/>
  <c r="K142" i="8"/>
  <c r="D142" i="8"/>
  <c r="P142" i="8"/>
  <c r="N142" i="8"/>
  <c r="O142" i="8"/>
  <c r="S142" i="8"/>
  <c r="L142" i="8"/>
  <c r="G142" i="8"/>
  <c r="M142" i="8"/>
  <c r="M153" i="8"/>
  <c r="O153" i="8"/>
  <c r="D153" i="8"/>
  <c r="P153" i="8"/>
  <c r="Q153" i="8"/>
  <c r="R153" i="8"/>
  <c r="K153" i="8"/>
  <c r="S153" i="8"/>
  <c r="F153" i="8"/>
  <c r="E153" i="8"/>
  <c r="T153" i="8"/>
  <c r="U153" i="8"/>
  <c r="G153" i="8"/>
  <c r="V153" i="8"/>
  <c r="H153" i="8"/>
  <c r="I153" i="8"/>
  <c r="J153" i="8"/>
  <c r="L153" i="8"/>
  <c r="N153" i="8"/>
  <c r="E149" i="8"/>
  <c r="Q149" i="8"/>
  <c r="G149" i="8"/>
  <c r="S149" i="8"/>
  <c r="H149" i="8"/>
  <c r="T149" i="8"/>
  <c r="I149" i="8"/>
  <c r="J149" i="8"/>
  <c r="L149" i="8"/>
  <c r="M149" i="8"/>
  <c r="N149" i="8"/>
  <c r="P149" i="8"/>
  <c r="F149" i="8"/>
  <c r="O149" i="8"/>
  <c r="R149" i="8"/>
  <c r="U149" i="8"/>
  <c r="V149" i="8"/>
  <c r="D149" i="8"/>
  <c r="K149" i="8"/>
  <c r="K136" i="8"/>
  <c r="L136" i="8"/>
  <c r="M136" i="8"/>
  <c r="N136" i="8"/>
  <c r="O136" i="8"/>
  <c r="D136" i="8"/>
  <c r="P136" i="8"/>
  <c r="E136" i="8"/>
  <c r="Q136" i="8"/>
  <c r="J136" i="8"/>
  <c r="V136" i="8"/>
  <c r="F136" i="8"/>
  <c r="G136" i="8"/>
  <c r="H136" i="8"/>
  <c r="I136" i="8"/>
  <c r="R136" i="8"/>
  <c r="S136" i="8"/>
  <c r="T136" i="8"/>
  <c r="U136" i="8"/>
  <c r="I138" i="8"/>
  <c r="U138" i="8"/>
  <c r="J138" i="8"/>
  <c r="V138" i="8"/>
  <c r="K138" i="8"/>
  <c r="L138" i="8"/>
  <c r="M138" i="8"/>
  <c r="N138" i="8"/>
  <c r="O138" i="8"/>
  <c r="H138" i="8"/>
  <c r="T138" i="8"/>
  <c r="D138" i="8"/>
  <c r="E138" i="8"/>
  <c r="F138" i="8"/>
  <c r="P138" i="8"/>
  <c r="G138" i="8"/>
  <c r="Q138" i="8"/>
  <c r="R138" i="8"/>
  <c r="S138" i="8"/>
  <c r="D156" i="8"/>
  <c r="P156" i="8"/>
  <c r="F156" i="8"/>
  <c r="R156" i="8"/>
  <c r="G156" i="8"/>
  <c r="S156" i="8"/>
  <c r="H156" i="8"/>
  <c r="I156" i="8"/>
  <c r="J156" i="8"/>
  <c r="L156" i="8"/>
  <c r="K156" i="8"/>
  <c r="N156" i="8"/>
  <c r="M156" i="8"/>
  <c r="T156" i="8"/>
  <c r="O156" i="8"/>
  <c r="Q156" i="8"/>
  <c r="U156" i="8"/>
  <c r="E156" i="8"/>
  <c r="V156" i="8"/>
  <c r="D125" i="8"/>
  <c r="P125" i="8"/>
  <c r="E125" i="8"/>
  <c r="Q125" i="8"/>
  <c r="R125" i="8"/>
  <c r="F125" i="8"/>
  <c r="G125" i="8"/>
  <c r="S125" i="8"/>
  <c r="H125" i="8"/>
  <c r="T125" i="8"/>
  <c r="I125" i="8"/>
  <c r="U125" i="8"/>
  <c r="J125" i="8"/>
  <c r="V125" i="8"/>
  <c r="K125" i="8"/>
  <c r="L125" i="8"/>
  <c r="M125" i="8"/>
  <c r="N125" i="8"/>
  <c r="O125" i="8"/>
  <c r="E161" i="8"/>
  <c r="Q161" i="8"/>
  <c r="G161" i="8"/>
  <c r="S161" i="8"/>
  <c r="H161" i="8"/>
  <c r="T161" i="8"/>
  <c r="I161" i="8"/>
  <c r="J161" i="8"/>
  <c r="K161" i="8"/>
  <c r="M161" i="8"/>
  <c r="L161" i="8"/>
  <c r="O161" i="8"/>
  <c r="N161" i="8"/>
  <c r="U161" i="8"/>
  <c r="P161" i="8"/>
  <c r="R161" i="8"/>
  <c r="D161" i="8"/>
  <c r="F161" i="8"/>
  <c r="V161" i="8"/>
  <c r="J143" i="8"/>
  <c r="V143" i="8"/>
  <c r="K143" i="8"/>
  <c r="M143" i="8"/>
  <c r="N143" i="8"/>
  <c r="O143" i="8"/>
  <c r="D143" i="8"/>
  <c r="P143" i="8"/>
  <c r="I143" i="8"/>
  <c r="U143" i="8"/>
  <c r="R143" i="8"/>
  <c r="E143" i="8"/>
  <c r="F143" i="8"/>
  <c r="G143" i="8"/>
  <c r="H143" i="8"/>
  <c r="L143" i="8"/>
  <c r="Q143" i="8"/>
  <c r="S143" i="8"/>
  <c r="T143" i="8"/>
  <c r="L141" i="8"/>
  <c r="M141" i="8"/>
  <c r="O141" i="8"/>
  <c r="D141" i="8"/>
  <c r="P141" i="8"/>
  <c r="E141" i="8"/>
  <c r="Q141" i="8"/>
  <c r="F141" i="8"/>
  <c r="R141" i="8"/>
  <c r="K141" i="8"/>
  <c r="G141" i="8"/>
  <c r="H141" i="8"/>
  <c r="I141" i="8"/>
  <c r="N141" i="8"/>
  <c r="J141" i="8"/>
  <c r="S141" i="8"/>
  <c r="T141" i="8"/>
  <c r="U141" i="8"/>
  <c r="V141" i="8"/>
  <c r="J131" i="8"/>
  <c r="V131" i="8"/>
  <c r="K131" i="8"/>
  <c r="L131" i="8"/>
  <c r="M131" i="8"/>
  <c r="N131" i="8"/>
  <c r="O131" i="8"/>
  <c r="D131" i="8"/>
  <c r="P131" i="8"/>
  <c r="I131" i="8"/>
  <c r="U131" i="8"/>
  <c r="E131" i="8"/>
  <c r="R131" i="8"/>
  <c r="F131" i="8"/>
  <c r="G131" i="8"/>
  <c r="H131" i="8"/>
  <c r="Q131" i="8"/>
  <c r="S131" i="8"/>
  <c r="T131" i="8"/>
  <c r="H133" i="8"/>
  <c r="T133" i="8"/>
  <c r="I133" i="8"/>
  <c r="U133" i="8"/>
  <c r="J133" i="8"/>
  <c r="V133" i="8"/>
  <c r="K133" i="8"/>
  <c r="L133" i="8"/>
  <c r="M133" i="8"/>
  <c r="N133" i="8"/>
  <c r="G133" i="8"/>
  <c r="S133" i="8"/>
  <c r="P133" i="8"/>
  <c r="D133" i="8"/>
  <c r="E133" i="8"/>
  <c r="F133" i="8"/>
  <c r="O133" i="8"/>
  <c r="Q133" i="8"/>
  <c r="R133" i="8"/>
  <c r="O151" i="8"/>
  <c r="E151" i="8"/>
  <c r="Q151" i="8"/>
  <c r="F151" i="8"/>
  <c r="R151" i="8"/>
  <c r="G151" i="8"/>
  <c r="V151" i="8"/>
  <c r="H151" i="8"/>
  <c r="I151" i="8"/>
  <c r="K151" i="8"/>
  <c r="J151" i="8"/>
  <c r="L151" i="8"/>
  <c r="M151" i="8"/>
  <c r="N151" i="8"/>
  <c r="P151" i="8"/>
  <c r="S151" i="8"/>
  <c r="D151" i="8"/>
  <c r="T151" i="8"/>
  <c r="U151" i="8"/>
  <c r="G159" i="8"/>
  <c r="S159" i="8"/>
  <c r="I159" i="8"/>
  <c r="U159" i="8"/>
  <c r="J159" i="8"/>
  <c r="V159" i="8"/>
  <c r="N159" i="8"/>
  <c r="O159" i="8"/>
  <c r="P159" i="8"/>
  <c r="R159" i="8"/>
  <c r="Q159" i="8"/>
  <c r="D159" i="8"/>
  <c r="T159" i="8"/>
  <c r="E159" i="8"/>
  <c r="F159" i="8"/>
  <c r="H159" i="8"/>
  <c r="K159" i="8"/>
  <c r="L159" i="8"/>
  <c r="M159" i="8"/>
  <c r="J162" i="8"/>
  <c r="V162" i="8"/>
  <c r="L162" i="8"/>
  <c r="M162" i="8"/>
  <c r="E162" i="8"/>
  <c r="T162" i="8"/>
  <c r="F162" i="8"/>
  <c r="U162" i="8"/>
  <c r="G162" i="8"/>
  <c r="H162" i="8"/>
  <c r="I162" i="8"/>
  <c r="K162" i="8"/>
  <c r="N162" i="8"/>
  <c r="O162" i="8"/>
  <c r="P162" i="8"/>
  <c r="Q162" i="8"/>
  <c r="S162" i="8"/>
  <c r="D162" i="8"/>
  <c r="R162" i="8"/>
  <c r="J150" i="8"/>
  <c r="V150" i="8"/>
  <c r="L150" i="8"/>
  <c r="M150" i="8"/>
  <c r="H150" i="8"/>
  <c r="I150" i="8"/>
  <c r="F150" i="8"/>
  <c r="K150" i="8"/>
  <c r="U150" i="8"/>
  <c r="N150" i="8"/>
  <c r="O150" i="8"/>
  <c r="E150" i="8"/>
  <c r="P150" i="8"/>
  <c r="Q150" i="8"/>
  <c r="T150" i="8"/>
  <c r="R150" i="8"/>
  <c r="D150" i="8"/>
  <c r="S150" i="8"/>
  <c r="G150" i="8"/>
  <c r="L160" i="8"/>
  <c r="N160" i="8"/>
  <c r="O160" i="8"/>
  <c r="J160" i="8"/>
  <c r="K160" i="8"/>
  <c r="M160" i="8"/>
  <c r="V160" i="8"/>
  <c r="P160" i="8"/>
  <c r="Q160" i="8"/>
  <c r="G160" i="8"/>
  <c r="R160" i="8"/>
  <c r="D160" i="8"/>
  <c r="S160" i="8"/>
  <c r="E160" i="8"/>
  <c r="T160" i="8"/>
  <c r="F160" i="8"/>
  <c r="U160" i="8"/>
  <c r="H160" i="8"/>
  <c r="I160" i="8"/>
  <c r="I126" i="8"/>
  <c r="U126" i="8"/>
  <c r="J126" i="8"/>
  <c r="V126" i="8"/>
  <c r="K126" i="8"/>
  <c r="L126" i="8"/>
  <c r="M126" i="8"/>
  <c r="N126" i="8"/>
  <c r="O126" i="8"/>
  <c r="H126" i="8"/>
  <c r="T126" i="8"/>
  <c r="P126" i="8"/>
  <c r="Q126" i="8"/>
  <c r="R126" i="8"/>
  <c r="E126" i="8"/>
  <c r="S126" i="8"/>
  <c r="D126" i="8"/>
  <c r="F126" i="8"/>
  <c r="G126" i="8"/>
  <c r="N127" i="8"/>
  <c r="O127" i="8"/>
  <c r="D127" i="8"/>
  <c r="P127" i="8"/>
  <c r="E127" i="8"/>
  <c r="Q127" i="8"/>
  <c r="F127" i="8"/>
  <c r="R127" i="8"/>
  <c r="G127" i="8"/>
  <c r="S127" i="8"/>
  <c r="H127" i="8"/>
  <c r="T127" i="8"/>
  <c r="M127" i="8"/>
  <c r="I127" i="8"/>
  <c r="J127" i="8"/>
  <c r="K127" i="8"/>
  <c r="L127" i="8"/>
  <c r="U127" i="8"/>
  <c r="V127" i="8"/>
  <c r="I157" i="8"/>
  <c r="U157" i="8"/>
  <c r="K157" i="8"/>
  <c r="L157" i="8"/>
  <c r="D157" i="8"/>
  <c r="S157" i="8"/>
  <c r="E157" i="8"/>
  <c r="T157" i="8"/>
  <c r="F157" i="8"/>
  <c r="V157" i="8"/>
  <c r="M157" i="8"/>
  <c r="P157" i="8"/>
  <c r="G157" i="8"/>
  <c r="H157" i="8"/>
  <c r="J157" i="8"/>
  <c r="N157" i="8"/>
  <c r="O157" i="8"/>
  <c r="Q157" i="8"/>
  <c r="R157" i="8"/>
  <c r="H152" i="8"/>
  <c r="T152" i="8"/>
  <c r="J152" i="8"/>
  <c r="V152" i="8"/>
  <c r="K152" i="8"/>
  <c r="R152" i="8"/>
  <c r="D152" i="8"/>
  <c r="S152" i="8"/>
  <c r="E152" i="8"/>
  <c r="U152" i="8"/>
  <c r="O152" i="8"/>
  <c r="F152" i="8"/>
  <c r="G152" i="8"/>
  <c r="I152" i="8"/>
  <c r="L152" i="8"/>
  <c r="M152" i="8"/>
  <c r="N152" i="8"/>
  <c r="P152" i="8"/>
  <c r="Q152" i="8"/>
  <c r="M134" i="8"/>
  <c r="N134" i="8"/>
  <c r="O134" i="8"/>
  <c r="D134" i="8"/>
  <c r="P134" i="8"/>
  <c r="E134" i="8"/>
  <c r="Q134" i="8"/>
  <c r="F134" i="8"/>
  <c r="R134" i="8"/>
  <c r="G134" i="8"/>
  <c r="S134" i="8"/>
  <c r="L134" i="8"/>
  <c r="H134" i="8"/>
  <c r="I134" i="8"/>
  <c r="J134" i="8"/>
  <c r="T134" i="8"/>
  <c r="K134" i="8"/>
  <c r="U134" i="8"/>
  <c r="V134" i="8"/>
  <c r="G128" i="8"/>
  <c r="S128" i="8"/>
  <c r="H128" i="8"/>
  <c r="T128" i="8"/>
  <c r="I128" i="8"/>
  <c r="U128" i="8"/>
  <c r="J128" i="8"/>
  <c r="V128" i="8"/>
  <c r="K128" i="8"/>
  <c r="L128" i="8"/>
  <c r="M128" i="8"/>
  <c r="F128" i="8"/>
  <c r="R128" i="8"/>
  <c r="N128" i="8"/>
  <c r="O128" i="8"/>
  <c r="P128" i="8"/>
  <c r="D128" i="8"/>
  <c r="Q128" i="8"/>
  <c r="E128" i="8"/>
  <c r="G140" i="8"/>
  <c r="S140" i="8"/>
  <c r="H140" i="8"/>
  <c r="T140" i="8"/>
  <c r="J140" i="8"/>
  <c r="V140" i="8"/>
  <c r="K140" i="8"/>
  <c r="L140" i="8"/>
  <c r="M140" i="8"/>
  <c r="F140" i="8"/>
  <c r="R140" i="8"/>
  <c r="P140" i="8"/>
  <c r="D140" i="8"/>
  <c r="E140" i="8"/>
  <c r="I140" i="8"/>
  <c r="N140" i="8"/>
  <c r="O140" i="8"/>
  <c r="Q140" i="8"/>
  <c r="U140" i="8"/>
  <c r="D137" i="8"/>
  <c r="P137" i="8"/>
  <c r="E137" i="8"/>
  <c r="Q137" i="8"/>
  <c r="F137" i="8"/>
  <c r="R137" i="8"/>
  <c r="G137" i="8"/>
  <c r="S137" i="8"/>
  <c r="H137" i="8"/>
  <c r="T137" i="8"/>
  <c r="I137" i="8"/>
  <c r="U137" i="8"/>
  <c r="J137" i="8"/>
  <c r="V137" i="8"/>
  <c r="O137" i="8"/>
  <c r="L137" i="8"/>
  <c r="K137" i="8"/>
  <c r="M137" i="8"/>
  <c r="N137" i="8"/>
  <c r="O144" i="8"/>
  <c r="D144" i="8"/>
  <c r="P144" i="8"/>
  <c r="F144" i="8"/>
  <c r="R144" i="8"/>
  <c r="G144" i="8"/>
  <c r="S144" i="8"/>
  <c r="H144" i="8"/>
  <c r="T144" i="8"/>
  <c r="I144" i="8"/>
  <c r="U144" i="8"/>
  <c r="N144" i="8"/>
  <c r="E144" i="8"/>
  <c r="J144" i="8"/>
  <c r="K144" i="8"/>
  <c r="M144" i="8"/>
  <c r="L144" i="8"/>
  <c r="Q144" i="8"/>
  <c r="V144" i="8"/>
  <c r="O163" i="8"/>
  <c r="E163" i="8"/>
  <c r="Q163" i="8"/>
  <c r="F163" i="8"/>
  <c r="R163" i="8"/>
  <c r="S163" i="8"/>
  <c r="T163" i="8"/>
  <c r="D163" i="8"/>
  <c r="U163" i="8"/>
  <c r="H163" i="8"/>
  <c r="M163" i="8"/>
  <c r="G163" i="8"/>
  <c r="V163" i="8"/>
  <c r="I163" i="8"/>
  <c r="J163" i="8"/>
  <c r="K163" i="8"/>
  <c r="L163" i="8"/>
  <c r="P163" i="8"/>
  <c r="N163" i="8"/>
  <c r="H145" i="8"/>
  <c r="T145" i="8"/>
  <c r="I145" i="8"/>
  <c r="U145" i="8"/>
  <c r="K145" i="8"/>
  <c r="L145" i="8"/>
  <c r="M145" i="8"/>
  <c r="N145" i="8"/>
  <c r="G145" i="8"/>
  <c r="S145" i="8"/>
  <c r="P145" i="8"/>
  <c r="Q145" i="8"/>
  <c r="R145" i="8"/>
  <c r="J145" i="8"/>
  <c r="V145" i="8"/>
  <c r="D145" i="8"/>
  <c r="E145" i="8"/>
  <c r="F145" i="8"/>
  <c r="O145" i="8"/>
  <c r="M146" i="8"/>
  <c r="N146" i="8"/>
  <c r="D146" i="8"/>
  <c r="P146" i="8"/>
  <c r="E146" i="8"/>
  <c r="Q146" i="8"/>
  <c r="F146" i="8"/>
  <c r="G146" i="8"/>
  <c r="S146" i="8"/>
  <c r="L146" i="8"/>
  <c r="V146" i="8"/>
  <c r="R146" i="8"/>
  <c r="H146" i="8"/>
  <c r="I146" i="8"/>
  <c r="J146" i="8"/>
  <c r="K146" i="8"/>
  <c r="O146" i="8"/>
  <c r="T146" i="8"/>
  <c r="U146" i="8"/>
  <c r="H164" i="8"/>
  <c r="T164" i="8"/>
  <c r="J164" i="8"/>
  <c r="V164" i="8"/>
  <c r="K164" i="8"/>
  <c r="O164" i="8"/>
  <c r="P164" i="8"/>
  <c r="Q164" i="8"/>
  <c r="S164" i="8"/>
  <c r="F164" i="8"/>
  <c r="R164" i="8"/>
  <c r="D164" i="8"/>
  <c r="E164" i="8"/>
  <c r="U164" i="8"/>
  <c r="G164" i="8"/>
  <c r="I164" i="8"/>
  <c r="L164" i="8"/>
  <c r="N164" i="8"/>
  <c r="M164" i="8"/>
  <c r="F135" i="8"/>
  <c r="R135" i="8"/>
  <c r="G135" i="8"/>
  <c r="S135" i="8"/>
  <c r="T135" i="8"/>
  <c r="H135" i="8"/>
  <c r="I135" i="8"/>
  <c r="U135" i="8"/>
  <c r="J135" i="8"/>
  <c r="V135" i="8"/>
  <c r="K135" i="8"/>
  <c r="L135" i="8"/>
  <c r="E135" i="8"/>
  <c r="Q135" i="8"/>
  <c r="O135" i="8"/>
  <c r="D135" i="8"/>
  <c r="M135" i="8"/>
  <c r="N135" i="8"/>
  <c r="P135" i="8"/>
  <c r="N139" i="8"/>
  <c r="O139" i="8"/>
  <c r="E139" i="8"/>
  <c r="Q139" i="8"/>
  <c r="F139" i="8"/>
  <c r="R139" i="8"/>
  <c r="G139" i="8"/>
  <c r="S139" i="8"/>
  <c r="H139" i="8"/>
  <c r="T139" i="8"/>
  <c r="M139" i="8"/>
  <c r="L139" i="8"/>
  <c r="P139" i="8"/>
  <c r="U139" i="8"/>
  <c r="J139" i="8"/>
  <c r="V139" i="8"/>
  <c r="D139" i="8"/>
  <c r="I139" i="8"/>
  <c r="K139" i="8"/>
  <c r="O132" i="8"/>
  <c r="D132" i="8"/>
  <c r="P132" i="8"/>
  <c r="E132" i="8"/>
  <c r="Q132" i="8"/>
  <c r="F132" i="8"/>
  <c r="R132" i="8"/>
  <c r="G132" i="8"/>
  <c r="S132" i="8"/>
  <c r="H132" i="8"/>
  <c r="T132" i="8"/>
  <c r="I132" i="8"/>
  <c r="U132" i="8"/>
  <c r="N132" i="8"/>
  <c r="J132" i="8"/>
  <c r="K132" i="8"/>
  <c r="L132" i="8"/>
  <c r="M132" i="8"/>
  <c r="V132" i="8"/>
  <c r="A1" i="6"/>
  <c r="B32" i="10"/>
  <c r="A45" i="6" s="1"/>
  <c r="D24" i="2"/>
  <c r="A26" i="1"/>
  <c r="B45" i="4"/>
  <c r="A92" i="7"/>
  <c r="B40" i="4"/>
  <c r="B42" i="4"/>
  <c r="B7" i="4"/>
  <c r="A6" i="7"/>
  <c r="C4" i="10" l="1"/>
  <c r="A83" i="7" s="1"/>
  <c r="B43" i="7"/>
  <c r="A2" i="7"/>
  <c r="A1" i="7"/>
  <c r="N35" i="8" l="1"/>
  <c r="N30" i="8"/>
  <c r="N25" i="8"/>
  <c r="N20" i="8"/>
  <c r="C8" i="1" l="1"/>
  <c r="AQ22" i="1" l="1"/>
  <c r="AQ23" i="1" s="1"/>
  <c r="AO22" i="1"/>
  <c r="AO23" i="1" s="1"/>
  <c r="AM22" i="1"/>
  <c r="AM23" i="1" s="1"/>
  <c r="AK22" i="1"/>
  <c r="AK23" i="1" s="1"/>
  <c r="AI22" i="1"/>
  <c r="AI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K13" i="8" l="1"/>
  <c r="AQ8" i="1" l="1"/>
  <c r="AR23" i="1" s="1"/>
  <c r="AO8" i="1"/>
  <c r="AM8" i="1"/>
  <c r="AK8" i="1"/>
  <c r="AI8" i="1"/>
  <c r="AG8" i="1"/>
  <c r="AE8" i="1"/>
  <c r="AC8" i="1"/>
  <c r="AA8" i="1"/>
  <c r="Y8" i="1"/>
  <c r="W8" i="1"/>
  <c r="U8" i="1"/>
  <c r="S8" i="1"/>
  <c r="Q8" i="1"/>
  <c r="R21" i="1" s="1"/>
  <c r="O8" i="1"/>
  <c r="P21" i="1" s="1"/>
  <c r="M8" i="1"/>
  <c r="K8" i="1"/>
  <c r="I8" i="1"/>
  <c r="J18" i="1" s="1"/>
  <c r="G8" i="1"/>
  <c r="E8" i="1"/>
  <c r="D9" i="1"/>
  <c r="AQ11" i="1"/>
  <c r="AO11" i="1"/>
  <c r="AM11" i="1"/>
  <c r="AK11" i="1"/>
  <c r="AI11" i="1"/>
  <c r="AG11" i="1"/>
  <c r="AE11" i="1"/>
  <c r="AC11" i="1"/>
  <c r="AA11" i="1"/>
  <c r="Y11" i="1"/>
  <c r="W11" i="1"/>
  <c r="U11" i="1"/>
  <c r="S11" i="1"/>
  <c r="Q11" i="1"/>
  <c r="O11" i="1"/>
  <c r="M11" i="1"/>
  <c r="K11" i="1"/>
  <c r="I11" i="1"/>
  <c r="G11" i="1"/>
  <c r="E11" i="1"/>
  <c r="C11" i="1"/>
  <c r="X17" i="1" l="1"/>
  <c r="AH22" i="1"/>
  <c r="AR11" i="1"/>
  <c r="AD21" i="1"/>
  <c r="N21" i="1"/>
  <c r="AL21" i="1"/>
  <c r="AB21" i="1"/>
  <c r="AN21" i="1"/>
  <c r="T21" i="1"/>
  <c r="AR21" i="1"/>
  <c r="V21" i="1"/>
  <c r="AR15" i="1"/>
  <c r="Z17" i="1"/>
  <c r="AF22" i="1"/>
  <c r="AJ21" i="1"/>
  <c r="AP21" i="1"/>
  <c r="J3" i="8"/>
  <c r="H21" i="1"/>
  <c r="F20" i="1"/>
  <c r="X20" i="1"/>
  <c r="AL11" i="1"/>
  <c r="AR18" i="1"/>
  <c r="AR10" i="1"/>
  <c r="AR19" i="1"/>
  <c r="AN8" i="1"/>
  <c r="R15" i="1"/>
  <c r="AN14" i="1"/>
  <c r="R23" i="1"/>
  <c r="X21" i="1"/>
  <c r="AN17" i="1"/>
  <c r="AF15" i="1"/>
  <c r="AF8" i="1"/>
  <c r="AF11" i="1"/>
  <c r="AF19" i="1"/>
  <c r="AF10" i="1"/>
  <c r="AF17" i="1"/>
  <c r="X12" i="1"/>
  <c r="Z9" i="1"/>
  <c r="AH14" i="1"/>
  <c r="AH19" i="1"/>
  <c r="P22" i="1"/>
  <c r="J8" i="1"/>
  <c r="J11" i="1"/>
  <c r="J19" i="1"/>
  <c r="J20" i="1"/>
  <c r="Z22" i="1"/>
  <c r="V15" i="1"/>
  <c r="Z10" i="1"/>
  <c r="Z11" i="1"/>
  <c r="Z15" i="1"/>
  <c r="AH10" i="1"/>
  <c r="AH11" i="1"/>
  <c r="AH17" i="1"/>
  <c r="AH20" i="1"/>
  <c r="AP17" i="1"/>
  <c r="AH8" i="1"/>
  <c r="AH12" i="1"/>
  <c r="AH15" i="1"/>
  <c r="AH18" i="1"/>
  <c r="AH21" i="1"/>
  <c r="AP14" i="1"/>
  <c r="N15" i="1"/>
  <c r="T8" i="1"/>
  <c r="Z13" i="1"/>
  <c r="V23" i="1"/>
  <c r="AH9" i="1"/>
  <c r="AH13" i="1"/>
  <c r="AH16" i="1"/>
  <c r="AP15" i="1"/>
  <c r="AN9" i="1"/>
  <c r="AN15" i="1"/>
  <c r="AN20" i="1"/>
  <c r="AN12" i="1"/>
  <c r="AN23" i="1"/>
  <c r="AF13" i="1"/>
  <c r="AF21" i="1"/>
  <c r="J12" i="1"/>
  <c r="R17" i="1"/>
  <c r="L11" i="1"/>
  <c r="H10" i="1"/>
  <c r="J23" i="1"/>
  <c r="H19" i="1"/>
  <c r="J16" i="1"/>
  <c r="R8" i="1"/>
  <c r="R18" i="1"/>
  <c r="X22" i="1"/>
  <c r="AF9" i="1"/>
  <c r="AF12" i="1"/>
  <c r="AF14" i="1"/>
  <c r="AF16" i="1"/>
  <c r="AF18" i="1"/>
  <c r="AF20" i="1"/>
  <c r="P12" i="1"/>
  <c r="T10" i="1"/>
  <c r="Z20" i="1"/>
  <c r="AL22" i="1"/>
  <c r="H11" i="1"/>
  <c r="P15" i="1"/>
  <c r="P20" i="1"/>
  <c r="T9" i="1"/>
  <c r="Z18" i="1"/>
  <c r="AL12" i="1"/>
  <c r="AP18" i="1"/>
  <c r="AP22" i="1"/>
  <c r="N20" i="1"/>
  <c r="N12" i="1"/>
  <c r="L8" i="1"/>
  <c r="L9" i="1"/>
  <c r="L10" i="1"/>
  <c r="F14" i="1"/>
  <c r="AD14" i="1"/>
  <c r="AD22" i="1"/>
  <c r="AD10" i="1"/>
  <c r="AD20" i="1"/>
  <c r="AD16" i="1"/>
  <c r="AD8" i="1"/>
  <c r="AD12" i="1"/>
  <c r="AD18" i="1"/>
  <c r="D8" i="1"/>
  <c r="D10" i="1"/>
  <c r="D17" i="1"/>
  <c r="D23" i="1"/>
  <c r="V20" i="1"/>
  <c r="H22" i="1"/>
  <c r="P10" i="1"/>
  <c r="P14" i="1"/>
  <c r="V10" i="1"/>
  <c r="AJ9" i="1"/>
  <c r="D14" i="1"/>
  <c r="H23" i="1"/>
  <c r="R14" i="1"/>
  <c r="N19" i="1"/>
  <c r="R22" i="1"/>
  <c r="X14" i="1"/>
  <c r="AB8" i="1"/>
  <c r="AB10" i="1"/>
  <c r="AB12" i="1"/>
  <c r="AB14" i="1"/>
  <c r="AB16" i="1"/>
  <c r="AB18" i="1"/>
  <c r="AB20" i="1"/>
  <c r="AB22" i="1"/>
  <c r="AL9" i="1"/>
  <c r="AL16" i="1"/>
  <c r="AJ22" i="1"/>
  <c r="AR14" i="1"/>
  <c r="F18" i="1"/>
  <c r="V8" i="1"/>
  <c r="T22" i="1"/>
  <c r="AJ10" i="1"/>
  <c r="V22" i="1"/>
  <c r="AL10" i="1"/>
  <c r="AN22" i="1"/>
  <c r="H15" i="1"/>
  <c r="J15" i="1"/>
  <c r="N16" i="1"/>
  <c r="V9" i="1"/>
  <c r="AB9" i="1"/>
  <c r="AB11" i="1"/>
  <c r="AB13" i="1"/>
  <c r="AB15" i="1"/>
  <c r="AB17" i="1"/>
  <c r="AB19" i="1"/>
  <c r="AJ8" i="1"/>
  <c r="AN10" i="1"/>
  <c r="AL19" i="1"/>
  <c r="AR22" i="1"/>
  <c r="L22" i="1"/>
  <c r="V11" i="1"/>
  <c r="H14" i="1"/>
  <c r="V16" i="1"/>
  <c r="F13" i="1"/>
  <c r="H18" i="1"/>
  <c r="P9" i="1"/>
  <c r="P17" i="1"/>
  <c r="V12" i="1"/>
  <c r="V19" i="1"/>
  <c r="AD9" i="1"/>
  <c r="AD11" i="1"/>
  <c r="AD13" i="1"/>
  <c r="AD15" i="1"/>
  <c r="AD17" i="1"/>
  <c r="AD19" i="1"/>
  <c r="AL8" i="1"/>
  <c r="AL15" i="1"/>
  <c r="AL20" i="1"/>
  <c r="AL23" i="1"/>
  <c r="N11" i="1"/>
  <c r="AR8" i="1"/>
  <c r="AR12" i="1"/>
  <c r="AR16" i="1"/>
  <c r="AR20" i="1"/>
  <c r="AR9" i="1"/>
  <c r="AR13" i="1"/>
  <c r="AR17" i="1"/>
  <c r="AP12" i="1"/>
  <c r="AP16" i="1"/>
  <c r="AP20" i="1"/>
  <c r="AP8" i="1"/>
  <c r="AP9" i="1"/>
  <c r="AP10" i="1"/>
  <c r="AP11" i="1"/>
  <c r="AP13" i="1"/>
  <c r="AP19" i="1"/>
  <c r="AN11" i="1"/>
  <c r="AN19" i="1"/>
  <c r="AN13" i="1"/>
  <c r="AN16" i="1"/>
  <c r="AN18" i="1"/>
  <c r="AL14" i="1"/>
  <c r="AL18" i="1"/>
  <c r="AL13" i="1"/>
  <c r="AL17" i="1"/>
  <c r="AJ11" i="1"/>
  <c r="AJ12" i="1"/>
  <c r="AJ13" i="1"/>
  <c r="AJ14" i="1"/>
  <c r="AJ15" i="1"/>
  <c r="AJ16" i="1"/>
  <c r="AJ17" i="1"/>
  <c r="AJ18" i="1"/>
  <c r="AJ19" i="1"/>
  <c r="AJ20" i="1"/>
  <c r="AJ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P23" i="1"/>
  <c r="AB23" i="1"/>
  <c r="AF23" i="1"/>
  <c r="AD23" i="1"/>
  <c r="AH23" i="1"/>
  <c r="Z23" i="1"/>
  <c r="N23" i="1"/>
  <c r="C7" i="1"/>
  <c r="H8" i="3" l="1"/>
  <c r="J10" i="8" l="1"/>
  <c r="K10" i="8"/>
  <c r="L10" i="8"/>
  <c r="L18" i="8" l="1"/>
  <c r="K18" i="8"/>
  <c r="J18" i="8"/>
  <c r="L17" i="8"/>
  <c r="K17" i="8"/>
  <c r="J17" i="8"/>
  <c r="L16" i="8"/>
  <c r="K16" i="8"/>
  <c r="J16" i="8"/>
  <c r="L15" i="8"/>
  <c r="K15" i="8"/>
  <c r="J15" i="8"/>
  <c r="L14" i="8"/>
  <c r="K14" i="8"/>
  <c r="J14" i="8"/>
  <c r="L13" i="8"/>
  <c r="J13" i="8"/>
  <c r="L12" i="8"/>
  <c r="K12" i="8"/>
  <c r="J12" i="8"/>
  <c r="L9" i="8"/>
  <c r="K9" i="8"/>
  <c r="J9" i="8"/>
  <c r="L8" i="8"/>
  <c r="K8" i="8"/>
  <c r="J8" i="8"/>
  <c r="L7" i="8"/>
  <c r="K7" i="8"/>
  <c r="J7" i="8"/>
  <c r="L6" i="8"/>
  <c r="K6" i="8"/>
  <c r="J6" i="8"/>
  <c r="L5" i="8"/>
  <c r="K5" i="8"/>
  <c r="J5" i="8"/>
  <c r="L4" i="8"/>
  <c r="K4" i="8"/>
  <c r="J4" i="8"/>
  <c r="L3" i="8"/>
  <c r="K3" i="8"/>
  <c r="C109" i="8" l="1"/>
  <c r="C110" i="8"/>
  <c r="C122" i="8"/>
  <c r="C106" i="8"/>
  <c r="C90" i="8"/>
  <c r="C121" i="8"/>
  <c r="C105" i="8"/>
  <c r="C89" i="8"/>
  <c r="C118" i="8"/>
  <c r="C102" i="8"/>
  <c r="C86" i="8"/>
  <c r="P86" i="8" s="1"/>
  <c r="C114" i="8"/>
  <c r="C98" i="8"/>
  <c r="C113" i="8"/>
  <c r="C97" i="8"/>
  <c r="C124" i="8"/>
  <c r="C117" i="8"/>
  <c r="C101" i="8"/>
  <c r="C85" i="8"/>
  <c r="P85" i="8" s="1"/>
  <c r="C120" i="8"/>
  <c r="C116" i="8"/>
  <c r="C112" i="8"/>
  <c r="C108" i="8"/>
  <c r="C104" i="8"/>
  <c r="C100" i="8"/>
  <c r="C96" i="8"/>
  <c r="C92" i="8"/>
  <c r="C88" i="8"/>
  <c r="C123" i="8"/>
  <c r="C119" i="8"/>
  <c r="C115" i="8"/>
  <c r="C111" i="8"/>
  <c r="C107" i="8"/>
  <c r="C103" i="8"/>
  <c r="C99" i="8"/>
  <c r="C95" i="8"/>
  <c r="C91" i="8"/>
  <c r="C87" i="8"/>
  <c r="C93" i="8"/>
  <c r="C94" i="8"/>
  <c r="O97" i="8" l="1"/>
  <c r="P97" i="8"/>
  <c r="P87" i="8"/>
  <c r="O87" i="8"/>
  <c r="P103" i="8"/>
  <c r="O103" i="8"/>
  <c r="P119" i="8"/>
  <c r="O119" i="8"/>
  <c r="P96" i="8"/>
  <c r="O96" i="8"/>
  <c r="P112" i="8"/>
  <c r="O112" i="8"/>
  <c r="O101" i="8"/>
  <c r="P101" i="8"/>
  <c r="O113" i="8"/>
  <c r="P113" i="8"/>
  <c r="O102" i="8"/>
  <c r="P102" i="8"/>
  <c r="O121" i="8"/>
  <c r="P121" i="8"/>
  <c r="O94" i="8"/>
  <c r="P94" i="8"/>
  <c r="P91" i="8"/>
  <c r="O91" i="8"/>
  <c r="P107" i="8"/>
  <c r="O107" i="8"/>
  <c r="P123" i="8"/>
  <c r="O123" i="8"/>
  <c r="P100" i="8"/>
  <c r="O100" i="8"/>
  <c r="P116" i="8"/>
  <c r="O116" i="8"/>
  <c r="O117" i="8"/>
  <c r="P117" i="8"/>
  <c r="O98" i="8"/>
  <c r="P98" i="8"/>
  <c r="O118" i="8"/>
  <c r="P118" i="8"/>
  <c r="O90" i="8"/>
  <c r="P90" i="8"/>
  <c r="O110" i="8"/>
  <c r="P110" i="8"/>
  <c r="O122" i="8"/>
  <c r="P122" i="8"/>
  <c r="O93" i="8"/>
  <c r="P93" i="8"/>
  <c r="P95" i="8"/>
  <c r="O95" i="8"/>
  <c r="P111" i="8"/>
  <c r="O111" i="8"/>
  <c r="P88" i="8"/>
  <c r="O88" i="8"/>
  <c r="P104" i="8"/>
  <c r="O104" i="8"/>
  <c r="P120" i="8"/>
  <c r="O120" i="8"/>
  <c r="P124" i="8"/>
  <c r="O124" i="8"/>
  <c r="O114" i="8"/>
  <c r="P114" i="8"/>
  <c r="O106" i="8"/>
  <c r="P106" i="8"/>
  <c r="O109" i="8"/>
  <c r="P109" i="8"/>
  <c r="O89" i="8"/>
  <c r="P89" i="8"/>
  <c r="P99" i="8"/>
  <c r="O99" i="8"/>
  <c r="P115" i="8"/>
  <c r="O115" i="8"/>
  <c r="P92" i="8"/>
  <c r="O92" i="8"/>
  <c r="P108" i="8"/>
  <c r="O108" i="8"/>
  <c r="O105" i="8"/>
  <c r="P105" i="8"/>
  <c r="G101" i="8"/>
  <c r="R101" i="8"/>
  <c r="Q101" i="8"/>
  <c r="D102" i="8"/>
  <c r="Q102" i="8"/>
  <c r="R102" i="8"/>
  <c r="D97" i="8"/>
  <c r="R97" i="8"/>
  <c r="Q97" i="8"/>
  <c r="G109" i="8"/>
  <c r="R109" i="8"/>
  <c r="Q109" i="8"/>
  <c r="G94" i="8"/>
  <c r="Q94" i="8"/>
  <c r="R94" i="8"/>
  <c r="G91" i="8"/>
  <c r="Q91" i="8"/>
  <c r="R91" i="8"/>
  <c r="E107" i="8"/>
  <c r="Q107" i="8"/>
  <c r="R107" i="8"/>
  <c r="G123" i="8"/>
  <c r="Q123" i="8"/>
  <c r="R123" i="8"/>
  <c r="R100" i="8"/>
  <c r="Q100" i="8"/>
  <c r="R116" i="8"/>
  <c r="Q116" i="8"/>
  <c r="G113" i="8"/>
  <c r="R113" i="8"/>
  <c r="Q113" i="8"/>
  <c r="Q121" i="8"/>
  <c r="R121" i="8"/>
  <c r="R93" i="8"/>
  <c r="Q93" i="8"/>
  <c r="F95" i="8"/>
  <c r="Q95" i="8"/>
  <c r="R95" i="8"/>
  <c r="E111" i="8"/>
  <c r="Q111" i="8"/>
  <c r="R111" i="8"/>
  <c r="F88" i="8"/>
  <c r="R88" i="8"/>
  <c r="Q88" i="8"/>
  <c r="D104" i="8"/>
  <c r="R104" i="8"/>
  <c r="Q104" i="8"/>
  <c r="D120" i="8"/>
  <c r="R120" i="8"/>
  <c r="Q120" i="8"/>
  <c r="G117" i="8"/>
  <c r="R117" i="8"/>
  <c r="Q117" i="8"/>
  <c r="F98" i="8"/>
  <c r="Q98" i="8"/>
  <c r="R98" i="8"/>
  <c r="D118" i="8"/>
  <c r="Q118" i="8"/>
  <c r="R118" i="8"/>
  <c r="F90" i="8"/>
  <c r="Q90" i="8"/>
  <c r="R90" i="8"/>
  <c r="D110" i="8"/>
  <c r="Q110" i="8"/>
  <c r="R110" i="8"/>
  <c r="G89" i="8"/>
  <c r="R89" i="8"/>
  <c r="Q89" i="8"/>
  <c r="G99" i="8"/>
  <c r="Q99" i="8"/>
  <c r="R99" i="8"/>
  <c r="G115" i="8"/>
  <c r="Q115" i="8"/>
  <c r="R115" i="8"/>
  <c r="R92" i="8"/>
  <c r="Q92" i="8"/>
  <c r="R108" i="8"/>
  <c r="Q108" i="8"/>
  <c r="E3" i="8"/>
  <c r="F124" i="8"/>
  <c r="Q124" i="8"/>
  <c r="R124" i="8"/>
  <c r="D114" i="8"/>
  <c r="Q114" i="8"/>
  <c r="R114" i="8"/>
  <c r="D106" i="8"/>
  <c r="Q106" i="8"/>
  <c r="R106" i="8"/>
  <c r="D122" i="8"/>
  <c r="Q122" i="8"/>
  <c r="R122" i="8"/>
  <c r="G87" i="8"/>
  <c r="Q87" i="8"/>
  <c r="R87" i="8"/>
  <c r="E103" i="8"/>
  <c r="Q103" i="8"/>
  <c r="R103" i="8"/>
  <c r="G119" i="8"/>
  <c r="Q119" i="8"/>
  <c r="R119" i="8"/>
  <c r="R96" i="8"/>
  <c r="Q96" i="8"/>
  <c r="D112" i="8"/>
  <c r="R112" i="8"/>
  <c r="Q112" i="8"/>
  <c r="M85" i="8"/>
  <c r="R85" i="8"/>
  <c r="J86" i="8"/>
  <c r="R86" i="8"/>
  <c r="G105" i="8"/>
  <c r="R105" i="8"/>
  <c r="Q105" i="8"/>
  <c r="D85" i="8"/>
  <c r="I106" i="8"/>
  <c r="F122" i="8"/>
  <c r="S122" i="8"/>
  <c r="U106" i="8"/>
  <c r="G90" i="8"/>
  <c r="S124" i="8"/>
  <c r="U118" i="8"/>
  <c r="I102" i="8"/>
  <c r="U122" i="8"/>
  <c r="F118" i="8"/>
  <c r="T90" i="8"/>
  <c r="S118" i="8"/>
  <c r="K114" i="8"/>
  <c r="I122" i="8"/>
  <c r="I118" i="8"/>
  <c r="N110" i="8"/>
  <c r="U102" i="8"/>
  <c r="E86" i="8"/>
  <c r="K110" i="8"/>
  <c r="N114" i="8"/>
  <c r="D96" i="8"/>
  <c r="M96" i="8"/>
  <c r="S112" i="8"/>
  <c r="K98" i="8"/>
  <c r="D94" i="8"/>
  <c r="I124" i="8"/>
  <c r="I112" i="8"/>
  <c r="S106" i="8"/>
  <c r="F106" i="8"/>
  <c r="S102" i="8"/>
  <c r="F102" i="8"/>
  <c r="H98" i="8"/>
  <c r="N88" i="8"/>
  <c r="T123" i="8"/>
  <c r="N122" i="8"/>
  <c r="S120" i="8"/>
  <c r="N118" i="8"/>
  <c r="U114" i="8"/>
  <c r="I114" i="8"/>
  <c r="U110" i="8"/>
  <c r="I110" i="8"/>
  <c r="N106" i="8"/>
  <c r="S104" i="8"/>
  <c r="N102" i="8"/>
  <c r="U98" i="8"/>
  <c r="D98" i="8"/>
  <c r="L94" i="8"/>
  <c r="N90" i="8"/>
  <c r="V86" i="8"/>
  <c r="U94" i="8"/>
  <c r="J123" i="8"/>
  <c r="K122" i="8"/>
  <c r="I120" i="8"/>
  <c r="K118" i="8"/>
  <c r="S114" i="8"/>
  <c r="F114" i="8"/>
  <c r="S110" i="8"/>
  <c r="F110" i="8"/>
  <c r="K106" i="8"/>
  <c r="I104" i="8"/>
  <c r="K102" i="8"/>
  <c r="H94" i="8"/>
  <c r="K90" i="8"/>
  <c r="M86" i="8"/>
  <c r="G100" i="8"/>
  <c r="D100" i="8"/>
  <c r="I100" i="8"/>
  <c r="M100" i="8"/>
  <c r="S100" i="8"/>
  <c r="D116" i="8"/>
  <c r="E116" i="8"/>
  <c r="I116" i="8"/>
  <c r="M116" i="8"/>
  <c r="S116" i="8"/>
  <c r="F92" i="8"/>
  <c r="L92" i="8"/>
  <c r="S92" i="8"/>
  <c r="D108" i="8"/>
  <c r="E108" i="8"/>
  <c r="I108" i="8"/>
  <c r="M108" i="8"/>
  <c r="S108" i="8"/>
  <c r="T119" i="8"/>
  <c r="J119" i="8"/>
  <c r="T115" i="8"/>
  <c r="J115" i="8"/>
  <c r="T111" i="8"/>
  <c r="T107" i="8"/>
  <c r="T103" i="8"/>
  <c r="U95" i="8"/>
  <c r="T91" i="8"/>
  <c r="M124" i="8"/>
  <c r="S123" i="8"/>
  <c r="I123" i="8"/>
  <c r="T122" i="8"/>
  <c r="M122" i="8"/>
  <c r="G122" i="8"/>
  <c r="M120" i="8"/>
  <c r="S119" i="8"/>
  <c r="I119" i="8"/>
  <c r="T118" i="8"/>
  <c r="M118" i="8"/>
  <c r="G118" i="8"/>
  <c r="S115" i="8"/>
  <c r="I115" i="8"/>
  <c r="T114" i="8"/>
  <c r="M114" i="8"/>
  <c r="G114" i="8"/>
  <c r="M112" i="8"/>
  <c r="N111" i="8"/>
  <c r="T110" i="8"/>
  <c r="M110" i="8"/>
  <c r="G110" i="8"/>
  <c r="N107" i="8"/>
  <c r="T106" i="8"/>
  <c r="M106" i="8"/>
  <c r="G106" i="8"/>
  <c r="M104" i="8"/>
  <c r="N103" i="8"/>
  <c r="T102" i="8"/>
  <c r="M102" i="8"/>
  <c r="G102" i="8"/>
  <c r="J99" i="8"/>
  <c r="J98" i="8"/>
  <c r="T96" i="8"/>
  <c r="N95" i="8"/>
  <c r="T94" i="8"/>
  <c r="J94" i="8"/>
  <c r="M91" i="8"/>
  <c r="H90" i="8"/>
  <c r="O86" i="8"/>
  <c r="N123" i="8"/>
  <c r="F123" i="8"/>
  <c r="N119" i="8"/>
  <c r="F119" i="8"/>
  <c r="J111" i="8"/>
  <c r="E99" i="8"/>
  <c r="N115" i="8"/>
  <c r="F115" i="8"/>
  <c r="J107" i="8"/>
  <c r="J103" i="8"/>
  <c r="I95" i="8"/>
  <c r="E124" i="8"/>
  <c r="M123" i="8"/>
  <c r="E123" i="8"/>
  <c r="J122" i="8"/>
  <c r="E122" i="8"/>
  <c r="E120" i="8"/>
  <c r="M119" i="8"/>
  <c r="E119" i="8"/>
  <c r="J118" i="8"/>
  <c r="E118" i="8"/>
  <c r="M115" i="8"/>
  <c r="E115" i="8"/>
  <c r="J114" i="8"/>
  <c r="E114" i="8"/>
  <c r="E112" i="8"/>
  <c r="F111" i="8"/>
  <c r="J110" i="8"/>
  <c r="E110" i="8"/>
  <c r="F107" i="8"/>
  <c r="J106" i="8"/>
  <c r="E106" i="8"/>
  <c r="E104" i="8"/>
  <c r="F103" i="8"/>
  <c r="J102" i="8"/>
  <c r="E102" i="8"/>
  <c r="V98" i="8"/>
  <c r="N98" i="8"/>
  <c r="H96" i="8"/>
  <c r="V94" i="8"/>
  <c r="N94" i="8"/>
  <c r="U90" i="8"/>
  <c r="L90" i="8"/>
  <c r="F93" i="8"/>
  <c r="J93" i="8"/>
  <c r="N93" i="8"/>
  <c r="T93" i="8"/>
  <c r="S85" i="8"/>
  <c r="I85" i="8"/>
  <c r="E85" i="8"/>
  <c r="V121" i="8"/>
  <c r="L121" i="8"/>
  <c r="H121" i="8"/>
  <c r="D121" i="8"/>
  <c r="V117" i="8"/>
  <c r="V113" i="8"/>
  <c r="V105" i="8"/>
  <c r="L101" i="8"/>
  <c r="H101" i="8"/>
  <c r="D101" i="8"/>
  <c r="S97" i="8"/>
  <c r="G97" i="8"/>
  <c r="V89" i="8"/>
  <c r="M89" i="8"/>
  <c r="E89" i="8"/>
  <c r="G92" i="8"/>
  <c r="K92" i="8"/>
  <c r="U92" i="8"/>
  <c r="V85" i="8"/>
  <c r="H85" i="8"/>
  <c r="V124" i="8"/>
  <c r="L124" i="8"/>
  <c r="H124" i="8"/>
  <c r="D124" i="8"/>
  <c r="U121" i="8"/>
  <c r="G121" i="8"/>
  <c r="V116" i="8"/>
  <c r="H116" i="8"/>
  <c r="D91" i="8"/>
  <c r="H91" i="8"/>
  <c r="L91" i="8"/>
  <c r="V91" i="8"/>
  <c r="O85" i="8"/>
  <c r="U124" i="8"/>
  <c r="K124" i="8"/>
  <c r="N121" i="8"/>
  <c r="U120" i="8"/>
  <c r="G120" i="8"/>
  <c r="N117" i="8"/>
  <c r="U116" i="8"/>
  <c r="K116" i="8"/>
  <c r="H115" i="8"/>
  <c r="T113" i="8"/>
  <c r="F113" i="8"/>
  <c r="G112" i="8"/>
  <c r="T109" i="8"/>
  <c r="F109" i="8"/>
  <c r="K108" i="8"/>
  <c r="U104" i="8"/>
  <c r="K104" i="8"/>
  <c r="J101" i="8"/>
  <c r="U100" i="8"/>
  <c r="K100" i="8"/>
  <c r="F100" i="8"/>
  <c r="M99" i="8"/>
  <c r="V97" i="8"/>
  <c r="J96" i="8"/>
  <c r="S95" i="8"/>
  <c r="F97" i="8"/>
  <c r="J97" i="8"/>
  <c r="N97" i="8"/>
  <c r="T97" i="8"/>
  <c r="L117" i="8"/>
  <c r="H117" i="8"/>
  <c r="D117" i="8"/>
  <c r="L113" i="8"/>
  <c r="H113" i="8"/>
  <c r="D113" i="8"/>
  <c r="V109" i="8"/>
  <c r="L109" i="8"/>
  <c r="H109" i="8"/>
  <c r="D109" i="8"/>
  <c r="L105" i="8"/>
  <c r="H105" i="8"/>
  <c r="D105" i="8"/>
  <c r="L97" i="8"/>
  <c r="E88" i="8"/>
  <c r="I88" i="8"/>
  <c r="M88" i="8"/>
  <c r="S88" i="8"/>
  <c r="G88" i="8"/>
  <c r="K88" i="8"/>
  <c r="U88" i="8"/>
  <c r="Q85" i="8"/>
  <c r="L85" i="8"/>
  <c r="K121" i="8"/>
  <c r="K117" i="8"/>
  <c r="D99" i="8"/>
  <c r="H99" i="8"/>
  <c r="L99" i="8"/>
  <c r="V99" i="8"/>
  <c r="D95" i="8"/>
  <c r="H95" i="8"/>
  <c r="L95" i="8"/>
  <c r="V95" i="8"/>
  <c r="F87" i="8"/>
  <c r="J87" i="8"/>
  <c r="N87" i="8"/>
  <c r="T87" i="8"/>
  <c r="D87" i="8"/>
  <c r="H87" i="8"/>
  <c r="L87" i="8"/>
  <c r="V87" i="8"/>
  <c r="U85" i="8"/>
  <c r="K85" i="8"/>
  <c r="G85" i="8"/>
  <c r="G124" i="8"/>
  <c r="V123" i="8"/>
  <c r="L123" i="8"/>
  <c r="H123" i="8"/>
  <c r="D123" i="8"/>
  <c r="T121" i="8"/>
  <c r="J121" i="8"/>
  <c r="F121" i="8"/>
  <c r="K120" i="8"/>
  <c r="V119" i="8"/>
  <c r="L119" i="8"/>
  <c r="H119" i="8"/>
  <c r="D119" i="8"/>
  <c r="T117" i="8"/>
  <c r="J117" i="8"/>
  <c r="F117" i="8"/>
  <c r="G116" i="8"/>
  <c r="V115" i="8"/>
  <c r="L115" i="8"/>
  <c r="D115" i="8"/>
  <c r="N113" i="8"/>
  <c r="J113" i="8"/>
  <c r="U112" i="8"/>
  <c r="K112" i="8"/>
  <c r="V111" i="8"/>
  <c r="L111" i="8"/>
  <c r="H111" i="8"/>
  <c r="D111" i="8"/>
  <c r="N109" i="8"/>
  <c r="J109" i="8"/>
  <c r="U108" i="8"/>
  <c r="G108" i="8"/>
  <c r="V107" i="8"/>
  <c r="L107" i="8"/>
  <c r="H107" i="8"/>
  <c r="D107" i="8"/>
  <c r="T105" i="8"/>
  <c r="N105" i="8"/>
  <c r="J105" i="8"/>
  <c r="F105" i="8"/>
  <c r="G104" i="8"/>
  <c r="V103" i="8"/>
  <c r="L103" i="8"/>
  <c r="H103" i="8"/>
  <c r="D103" i="8"/>
  <c r="T101" i="8"/>
  <c r="N101" i="8"/>
  <c r="F101" i="8"/>
  <c r="T99" i="8"/>
  <c r="I97" i="8"/>
  <c r="E96" i="8"/>
  <c r="K95" i="8"/>
  <c r="U93" i="8"/>
  <c r="M93" i="8"/>
  <c r="H93" i="8"/>
  <c r="V92" i="8"/>
  <c r="N92" i="8"/>
  <c r="I92" i="8"/>
  <c r="D92" i="8"/>
  <c r="J91" i="8"/>
  <c r="E91" i="8"/>
  <c r="S89" i="8"/>
  <c r="I89" i="8"/>
  <c r="T88" i="8"/>
  <c r="J88" i="8"/>
  <c r="U87" i="8"/>
  <c r="K87" i="8"/>
  <c r="E98" i="8"/>
  <c r="I98" i="8"/>
  <c r="M98" i="8"/>
  <c r="S98" i="8"/>
  <c r="E94" i="8"/>
  <c r="I94" i="8"/>
  <c r="M94" i="8"/>
  <c r="S94" i="8"/>
  <c r="E90" i="8"/>
  <c r="I90" i="8"/>
  <c r="M90" i="8"/>
  <c r="S90" i="8"/>
  <c r="D86" i="8"/>
  <c r="H86" i="8"/>
  <c r="L86" i="8"/>
  <c r="Q86" i="8"/>
  <c r="I86" i="8"/>
  <c r="N86" i="8"/>
  <c r="U86" i="8"/>
  <c r="F86" i="8"/>
  <c r="K86" i="8"/>
  <c r="S86" i="8"/>
  <c r="T85" i="8"/>
  <c r="N85" i="8"/>
  <c r="J85" i="8"/>
  <c r="F85" i="8"/>
  <c r="T124" i="8"/>
  <c r="N124" i="8"/>
  <c r="J124" i="8"/>
  <c r="U123" i="8"/>
  <c r="K123" i="8"/>
  <c r="V122" i="8"/>
  <c r="L122" i="8"/>
  <c r="H122" i="8"/>
  <c r="S121" i="8"/>
  <c r="M121" i="8"/>
  <c r="I121" i="8"/>
  <c r="E121" i="8"/>
  <c r="T120" i="8"/>
  <c r="N120" i="8"/>
  <c r="J120" i="8"/>
  <c r="F120" i="8"/>
  <c r="U119" i="8"/>
  <c r="K119" i="8"/>
  <c r="V118" i="8"/>
  <c r="L118" i="8"/>
  <c r="H118" i="8"/>
  <c r="S117" i="8"/>
  <c r="M117" i="8"/>
  <c r="I117" i="8"/>
  <c r="E117" i="8"/>
  <c r="T116" i="8"/>
  <c r="N116" i="8"/>
  <c r="J116" i="8"/>
  <c r="F116" i="8"/>
  <c r="U115" i="8"/>
  <c r="K115" i="8"/>
  <c r="V114" i="8"/>
  <c r="L114" i="8"/>
  <c r="H114" i="8"/>
  <c r="S113" i="8"/>
  <c r="M113" i="8"/>
  <c r="I113" i="8"/>
  <c r="E113" i="8"/>
  <c r="T112" i="8"/>
  <c r="N112" i="8"/>
  <c r="J112" i="8"/>
  <c r="F112" i="8"/>
  <c r="U111" i="8"/>
  <c r="K111" i="8"/>
  <c r="G111" i="8"/>
  <c r="V110" i="8"/>
  <c r="L110" i="8"/>
  <c r="H110" i="8"/>
  <c r="S109" i="8"/>
  <c r="M109" i="8"/>
  <c r="I109" i="8"/>
  <c r="E109" i="8"/>
  <c r="T108" i="8"/>
  <c r="N108" i="8"/>
  <c r="J108" i="8"/>
  <c r="F108" i="8"/>
  <c r="U107" i="8"/>
  <c r="K107" i="8"/>
  <c r="G107" i="8"/>
  <c r="V106" i="8"/>
  <c r="L106" i="8"/>
  <c r="H106" i="8"/>
  <c r="S105" i="8"/>
  <c r="M105" i="8"/>
  <c r="I105" i="8"/>
  <c r="E105" i="8"/>
  <c r="T104" i="8"/>
  <c r="N104" i="8"/>
  <c r="J104" i="8"/>
  <c r="F104" i="8"/>
  <c r="U103" i="8"/>
  <c r="K103" i="8"/>
  <c r="G103" i="8"/>
  <c r="V102" i="8"/>
  <c r="L102" i="8"/>
  <c r="H102" i="8"/>
  <c r="S101" i="8"/>
  <c r="M101" i="8"/>
  <c r="I101" i="8"/>
  <c r="E101" i="8"/>
  <c r="T100" i="8"/>
  <c r="N100" i="8"/>
  <c r="J100" i="8"/>
  <c r="E100" i="8"/>
  <c r="S99" i="8"/>
  <c r="K99" i="8"/>
  <c r="F99" i="8"/>
  <c r="T98" i="8"/>
  <c r="L98" i="8"/>
  <c r="G98" i="8"/>
  <c r="U97" i="8"/>
  <c r="M97" i="8"/>
  <c r="H97" i="8"/>
  <c r="V96" i="8"/>
  <c r="N96" i="8"/>
  <c r="I96" i="8"/>
  <c r="J95" i="8"/>
  <c r="E95" i="8"/>
  <c r="K94" i="8"/>
  <c r="F94" i="8"/>
  <c r="S93" i="8"/>
  <c r="L93" i="8"/>
  <c r="G93" i="8"/>
  <c r="T92" i="8"/>
  <c r="M92" i="8"/>
  <c r="H92" i="8"/>
  <c r="U91" i="8"/>
  <c r="N91" i="8"/>
  <c r="I91" i="8"/>
  <c r="V90" i="8"/>
  <c r="J90" i="8"/>
  <c r="D90" i="8"/>
  <c r="H88" i="8"/>
  <c r="S87" i="8"/>
  <c r="I87" i="8"/>
  <c r="T86" i="8"/>
  <c r="G86" i="8"/>
  <c r="D89" i="8"/>
  <c r="H89" i="8"/>
  <c r="L89" i="8"/>
  <c r="F89" i="8"/>
  <c r="J89" i="8"/>
  <c r="N89" i="8"/>
  <c r="T89" i="8"/>
  <c r="V101" i="8"/>
  <c r="K93" i="8"/>
  <c r="E93" i="8"/>
  <c r="G96" i="8"/>
  <c r="K96" i="8"/>
  <c r="U96" i="8"/>
  <c r="V120" i="8"/>
  <c r="L120" i="8"/>
  <c r="H120" i="8"/>
  <c r="U117" i="8"/>
  <c r="L116" i="8"/>
  <c r="U113" i="8"/>
  <c r="K113" i="8"/>
  <c r="V112" i="8"/>
  <c r="L112" i="8"/>
  <c r="H112" i="8"/>
  <c r="S111" i="8"/>
  <c r="M111" i="8"/>
  <c r="I111" i="8"/>
  <c r="U109" i="8"/>
  <c r="K109" i="8"/>
  <c r="V108" i="8"/>
  <c r="L108" i="8"/>
  <c r="H108" i="8"/>
  <c r="S107" i="8"/>
  <c r="M107" i="8"/>
  <c r="I107" i="8"/>
  <c r="U105" i="8"/>
  <c r="K105" i="8"/>
  <c r="V104" i="8"/>
  <c r="L104" i="8"/>
  <c r="H104" i="8"/>
  <c r="S103" i="8"/>
  <c r="M103" i="8"/>
  <c r="I103" i="8"/>
  <c r="U101" i="8"/>
  <c r="K101" i="8"/>
  <c r="V100" i="8"/>
  <c r="L100" i="8"/>
  <c r="H100" i="8"/>
  <c r="U99" i="8"/>
  <c r="N99" i="8"/>
  <c r="I99" i="8"/>
  <c r="K97" i="8"/>
  <c r="E97" i="8"/>
  <c r="S96" i="8"/>
  <c r="L96" i="8"/>
  <c r="F96" i="8"/>
  <c r="T95" i="8"/>
  <c r="M95" i="8"/>
  <c r="G95" i="8"/>
  <c r="V93" i="8"/>
  <c r="I93" i="8"/>
  <c r="D93" i="8"/>
  <c r="J92" i="8"/>
  <c r="E92" i="8"/>
  <c r="S91" i="8"/>
  <c r="K91" i="8"/>
  <c r="F91" i="8"/>
  <c r="U89" i="8"/>
  <c r="K89" i="8"/>
  <c r="V88" i="8"/>
  <c r="L88" i="8"/>
  <c r="D88" i="8"/>
  <c r="M87" i="8"/>
  <c r="E87" i="8"/>
  <c r="E4" i="8"/>
  <c r="E5" i="8"/>
  <c r="E6" i="8"/>
  <c r="E7" i="8"/>
  <c r="E15" i="8"/>
  <c r="E16" i="8"/>
  <c r="E8" i="8"/>
  <c r="E9" i="8"/>
  <c r="E17" i="8"/>
  <c r="E18" i="8"/>
  <c r="E10" i="8"/>
  <c r="E11" i="8"/>
  <c r="E12" i="8"/>
  <c r="E13" i="8"/>
  <c r="E14" i="8"/>
  <c r="AB85" i="8" l="1" a="1"/>
  <c r="AB90" i="8" s="1"/>
  <c r="AF166" i="8" a="1"/>
  <c r="AF85" i="8" a="1"/>
  <c r="AF247" i="8" a="1"/>
  <c r="AJ85" i="8" a="1"/>
  <c r="AJ247" i="8" a="1"/>
  <c r="AJ166" i="8" a="1"/>
  <c r="Y85" i="8" a="1"/>
  <c r="Y247" i="8" a="1"/>
  <c r="Y166" i="8" a="1"/>
  <c r="AA247" i="8" a="1"/>
  <c r="AA166" i="8" a="1"/>
  <c r="AA85" i="8" a="1"/>
  <c r="AK85" i="8" a="1"/>
  <c r="AK247" i="8" a="1"/>
  <c r="AK166" i="8" a="1"/>
  <c r="AC166" i="8" a="1"/>
  <c r="AC85" i="8" a="1"/>
  <c r="AC247" i="8" a="1"/>
  <c r="AE166" i="8" a="1"/>
  <c r="AE85" i="8" a="1"/>
  <c r="AE247" i="8" a="1"/>
  <c r="AI85" i="8" a="1"/>
  <c r="AI247" i="8" a="1"/>
  <c r="AI166" i="8" a="1"/>
  <c r="AM247" i="8" a="1"/>
  <c r="AM166" i="8" a="1"/>
  <c r="AM85" i="8" a="1"/>
  <c r="AB247" i="8" a="1"/>
  <c r="AB166" i="8" a="1"/>
  <c r="Z247" i="8" a="1"/>
  <c r="Z166" i="8" a="1"/>
  <c r="Z85" i="8" a="1"/>
  <c r="AN247" i="8" a="1"/>
  <c r="AN166" i="8" a="1"/>
  <c r="AN85" i="8" a="1"/>
  <c r="AD166" i="8" a="1"/>
  <c r="AD85" i="8" a="1"/>
  <c r="AD247" i="8" a="1"/>
  <c r="AH247" i="8" a="1"/>
  <c r="AH85" i="8" a="1"/>
  <c r="AH166" i="8" a="1"/>
  <c r="X247" i="8" a="1"/>
  <c r="X85" i="8" a="1"/>
  <c r="X166" i="8" a="1"/>
  <c r="AG166" i="8" a="1"/>
  <c r="AG85" i="8" a="1"/>
  <c r="AG247" i="8" a="1"/>
  <c r="AL85" i="8" a="1"/>
  <c r="AL247" i="8" a="1"/>
  <c r="AL166" i="8" a="1"/>
  <c r="B38"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K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I7" i="1"/>
  <c r="AM7" i="1"/>
  <c r="J3" i="3"/>
  <c r="J5" i="3"/>
  <c r="J6" i="3"/>
  <c r="J7" i="3"/>
  <c r="J9" i="3"/>
  <c r="J11" i="3"/>
  <c r="J13" i="3"/>
  <c r="J14" i="3"/>
  <c r="J15" i="3"/>
  <c r="J16" i="3"/>
  <c r="J17" i="3"/>
  <c r="J19" i="3"/>
  <c r="J22" i="3"/>
  <c r="U6" i="3"/>
  <c r="V11" i="3"/>
  <c r="U12" i="3"/>
  <c r="V18" i="3"/>
  <c r="U19" i="3"/>
  <c r="U20" i="3"/>
  <c r="U22" i="3"/>
  <c r="V9" i="3"/>
  <c r="A1" i="5"/>
  <c r="B39" i="4"/>
  <c r="J10" i="3"/>
  <c r="U9" i="3"/>
  <c r="J8" i="3"/>
  <c r="E7" i="1"/>
  <c r="U14" i="3"/>
  <c r="U10" i="3"/>
  <c r="U8" i="3"/>
  <c r="V8" i="3"/>
  <c r="G2" i="3"/>
  <c r="J2" i="3"/>
  <c r="AB140" i="8" l="1"/>
  <c r="AB115" i="8"/>
  <c r="AB128" i="8"/>
  <c r="AB129" i="8"/>
  <c r="AB158" i="8"/>
  <c r="AB139" i="8"/>
  <c r="AB160" i="8"/>
  <c r="AB93" i="8"/>
  <c r="AB87" i="8"/>
  <c r="AB132" i="8"/>
  <c r="AB150" i="8"/>
  <c r="AB120" i="8"/>
  <c r="AB142" i="8"/>
  <c r="AB96" i="8"/>
  <c r="AB130" i="8"/>
  <c r="AB110" i="8"/>
  <c r="AB109" i="8"/>
  <c r="AB159" i="8"/>
  <c r="AB153" i="8"/>
  <c r="AB111" i="8"/>
  <c r="AB157" i="8"/>
  <c r="AB143" i="8"/>
  <c r="AB88" i="8"/>
  <c r="AB148" i="8"/>
  <c r="AB102" i="8"/>
  <c r="AB95" i="8"/>
  <c r="AB89" i="8"/>
  <c r="AB135" i="8"/>
  <c r="AB152" i="8"/>
  <c r="AB149" i="8"/>
  <c r="AB162" i="8"/>
  <c r="AB163" i="8"/>
  <c r="AB104" i="8"/>
  <c r="AB155" i="8"/>
  <c r="AB113" i="8"/>
  <c r="AB127" i="8"/>
  <c r="AB114" i="8"/>
  <c r="AB121" i="8"/>
  <c r="AB141" i="8"/>
  <c r="AB131" i="8"/>
  <c r="AB101" i="8"/>
  <c r="AB119" i="8"/>
  <c r="AB151" i="8"/>
  <c r="AB116" i="8"/>
  <c r="AB147" i="8"/>
  <c r="AB146" i="8"/>
  <c r="AB103" i="8"/>
  <c r="AB92" i="8"/>
  <c r="AB86" i="8"/>
  <c r="AB156" i="8"/>
  <c r="AB99" i="8"/>
  <c r="AB144" i="8"/>
  <c r="AB138" i="8"/>
  <c r="AB164" i="8"/>
  <c r="AB134" i="8"/>
  <c r="AB125" i="8"/>
  <c r="AB112" i="8"/>
  <c r="AB91" i="8"/>
  <c r="AB122" i="8"/>
  <c r="AB106" i="8"/>
  <c r="AB154" i="8"/>
  <c r="AB94" i="8"/>
  <c r="AB117" i="8"/>
  <c r="AB126" i="8"/>
  <c r="AB133" i="8"/>
  <c r="AB100" i="8"/>
  <c r="AB136" i="8"/>
  <c r="AB145" i="8"/>
  <c r="AB107" i="8"/>
  <c r="AB98" i="8"/>
  <c r="AB85" i="8"/>
  <c r="AB105" i="8"/>
  <c r="AB161" i="8"/>
  <c r="AB118" i="8"/>
  <c r="AB123" i="8"/>
  <c r="AB97" i="8"/>
  <c r="AB137" i="8"/>
  <c r="AB124" i="8"/>
  <c r="AB108" i="8"/>
  <c r="AG252" i="8"/>
  <c r="AG257" i="8"/>
  <c r="AG274" i="8"/>
  <c r="AG296" i="8"/>
  <c r="AG318" i="8"/>
  <c r="AG315" i="8"/>
  <c r="AG254" i="8"/>
  <c r="AG276" i="8"/>
  <c r="AG311" i="8"/>
  <c r="AG250" i="8"/>
  <c r="AG272" i="8"/>
  <c r="AG294" i="8"/>
  <c r="AG291" i="8"/>
  <c r="AG313" i="8"/>
  <c r="AG275" i="8"/>
  <c r="AG297" i="8"/>
  <c r="AG319" i="8"/>
  <c r="AG258" i="8"/>
  <c r="AG255" i="8"/>
  <c r="AG277" i="8"/>
  <c r="AG310" i="8"/>
  <c r="AG284" i="8"/>
  <c r="AG316" i="8"/>
  <c r="AG290" i="8"/>
  <c r="AG264" i="8"/>
  <c r="AG305" i="8"/>
  <c r="AG286" i="8"/>
  <c r="AG248" i="8"/>
  <c r="AG292" i="8"/>
  <c r="AG266" i="8"/>
  <c r="AG269" i="8"/>
  <c r="AG309" i="8"/>
  <c r="AG283" i="8"/>
  <c r="AG256" i="8"/>
  <c r="AG289" i="8"/>
  <c r="AG317" i="8"/>
  <c r="AG285" i="8"/>
  <c r="AG306" i="8"/>
  <c r="AG278" i="8"/>
  <c r="AG263" i="8"/>
  <c r="AG260" i="8"/>
  <c r="AG303" i="8"/>
  <c r="AG312" i="8"/>
  <c r="AG251" i="8"/>
  <c r="AG307" i="8"/>
  <c r="AG279" i="8"/>
  <c r="AG300" i="8"/>
  <c r="AG322" i="8"/>
  <c r="AG295" i="8"/>
  <c r="AG267" i="8"/>
  <c r="AG288" i="8"/>
  <c r="AG321" i="8"/>
  <c r="AG247" i="8"/>
  <c r="AG302" i="8"/>
  <c r="AG281" i="8"/>
  <c r="AG259" i="8"/>
  <c r="AG324" i="8"/>
  <c r="AG323" i="8"/>
  <c r="AG282" i="8"/>
  <c r="AG262" i="8"/>
  <c r="AG268" i="8"/>
  <c r="AG273" i="8"/>
  <c r="AG326" i="8"/>
  <c r="AG261" i="8"/>
  <c r="AG314" i="8"/>
  <c r="AG271" i="8"/>
  <c r="AG280" i="8"/>
  <c r="AG293" i="8"/>
  <c r="AG301" i="8"/>
  <c r="AG320" i="8"/>
  <c r="AG308" i="8"/>
  <c r="AG265" i="8"/>
  <c r="AG253" i="8"/>
  <c r="AG298" i="8"/>
  <c r="AG287" i="8"/>
  <c r="AG304" i="8"/>
  <c r="AG299" i="8"/>
  <c r="AG325" i="8"/>
  <c r="AG249" i="8"/>
  <c r="AG270" i="8"/>
  <c r="AN85" i="8"/>
  <c r="AN119" i="8"/>
  <c r="AN153" i="8"/>
  <c r="AN92" i="8"/>
  <c r="AN127" i="8"/>
  <c r="AN113" i="8"/>
  <c r="AN111" i="8"/>
  <c r="AN133" i="8"/>
  <c r="AN149" i="8"/>
  <c r="AN117" i="8"/>
  <c r="AN89" i="8"/>
  <c r="AN91" i="8"/>
  <c r="AN136" i="8"/>
  <c r="AN158" i="8"/>
  <c r="AN97" i="8"/>
  <c r="AN120" i="8"/>
  <c r="AN164" i="8"/>
  <c r="AN108" i="8"/>
  <c r="AN138" i="8"/>
  <c r="AN100" i="8"/>
  <c r="AN122" i="8"/>
  <c r="AN154" i="8"/>
  <c r="AN140" i="8"/>
  <c r="AN94" i="8"/>
  <c r="AN114" i="8"/>
  <c r="AN159" i="8"/>
  <c r="AN98" i="8"/>
  <c r="AN155" i="8"/>
  <c r="AN130" i="8"/>
  <c r="AN128" i="8"/>
  <c r="AN163" i="8"/>
  <c r="AN102" i="8"/>
  <c r="AN147" i="8"/>
  <c r="AN86" i="8"/>
  <c r="AN95" i="8"/>
  <c r="AN104" i="8"/>
  <c r="AN126" i="8"/>
  <c r="AN146" i="8"/>
  <c r="AN101" i="8"/>
  <c r="AN161" i="8"/>
  <c r="AN90" i="8"/>
  <c r="AN134" i="8"/>
  <c r="AN118" i="8"/>
  <c r="AN132" i="8"/>
  <c r="AN148" i="8"/>
  <c r="AN145" i="8"/>
  <c r="AN106" i="8"/>
  <c r="AN142" i="8"/>
  <c r="AN124" i="8"/>
  <c r="AN121" i="8"/>
  <c r="AN129" i="8"/>
  <c r="AN139" i="8"/>
  <c r="AN88" i="8"/>
  <c r="AN143" i="8"/>
  <c r="AN151" i="8"/>
  <c r="AN110" i="8"/>
  <c r="AN131" i="8"/>
  <c r="AN115" i="8"/>
  <c r="AN157" i="8"/>
  <c r="AN107" i="8"/>
  <c r="AN103" i="8"/>
  <c r="AN109" i="8"/>
  <c r="AN141" i="8"/>
  <c r="AN135" i="8"/>
  <c r="AN93" i="8"/>
  <c r="AN99" i="8"/>
  <c r="AN105" i="8"/>
  <c r="AN123" i="8"/>
  <c r="AN125" i="8"/>
  <c r="AN150" i="8"/>
  <c r="AN156" i="8"/>
  <c r="AN162" i="8"/>
  <c r="AN116" i="8"/>
  <c r="AN137" i="8"/>
  <c r="AN160" i="8"/>
  <c r="AN112" i="8"/>
  <c r="AN87" i="8"/>
  <c r="AN144" i="8"/>
  <c r="AN96" i="8"/>
  <c r="AN152" i="8"/>
  <c r="AI171" i="8"/>
  <c r="AI230" i="8"/>
  <c r="AI169" i="8"/>
  <c r="AI191" i="8"/>
  <c r="AI213" i="8"/>
  <c r="AI210" i="8"/>
  <c r="AI232" i="8"/>
  <c r="AI218" i="8"/>
  <c r="AI240" i="8"/>
  <c r="AI179" i="8"/>
  <c r="AI201" i="8"/>
  <c r="AI198" i="8"/>
  <c r="AI220" i="8"/>
  <c r="AI236" i="8"/>
  <c r="AI170" i="8"/>
  <c r="AI192" i="8"/>
  <c r="AI214" i="8"/>
  <c r="AI223" i="8"/>
  <c r="AI233" i="8"/>
  <c r="AI172" i="8"/>
  <c r="AI224" i="8"/>
  <c r="AI241" i="8"/>
  <c r="AI180" i="8"/>
  <c r="AI202" i="8"/>
  <c r="AI211" i="8"/>
  <c r="AI221" i="8"/>
  <c r="AI243" i="8"/>
  <c r="AI212" i="8"/>
  <c r="AI229" i="8"/>
  <c r="AI168" i="8"/>
  <c r="AI190" i="8"/>
  <c r="AI199" i="8"/>
  <c r="AI209" i="8"/>
  <c r="AI231" i="8"/>
  <c r="AI193" i="8"/>
  <c r="AI178" i="8"/>
  <c r="AI174" i="8"/>
  <c r="AI183" i="8"/>
  <c r="AI200" i="8"/>
  <c r="AI216" i="8"/>
  <c r="AI225" i="8"/>
  <c r="AI185" i="8"/>
  <c r="AI176" i="8"/>
  <c r="AI239" i="8"/>
  <c r="AI177" i="8"/>
  <c r="AI244" i="8"/>
  <c r="AI217" i="8"/>
  <c r="AI237" i="8"/>
  <c r="AI196" i="8"/>
  <c r="AI205" i="8"/>
  <c r="AI189" i="8"/>
  <c r="AI184" i="8"/>
  <c r="AI227" i="8"/>
  <c r="AI234" i="8"/>
  <c r="AI215" i="8"/>
  <c r="AI222" i="8"/>
  <c r="AI194" i="8"/>
  <c r="AI226" i="8"/>
  <c r="AI173" i="8"/>
  <c r="AI206" i="8"/>
  <c r="AI186" i="8"/>
  <c r="AI228" i="8"/>
  <c r="AI208" i="8"/>
  <c r="AI167" i="8"/>
  <c r="AI195" i="8"/>
  <c r="AI166" i="8"/>
  <c r="AI235" i="8"/>
  <c r="AI197" i="8"/>
  <c r="AI219" i="8"/>
  <c r="AI182" i="8"/>
  <c r="AI181" i="8"/>
  <c r="AI203" i="8"/>
  <c r="AI207" i="8"/>
  <c r="AI245" i="8"/>
  <c r="AI188" i="8"/>
  <c r="AI204" i="8"/>
  <c r="AI238" i="8"/>
  <c r="AI187" i="8"/>
  <c r="AI175" i="8"/>
  <c r="AI242" i="8"/>
  <c r="AA85" i="8"/>
  <c r="AA161" i="8"/>
  <c r="AA105" i="8"/>
  <c r="AA132" i="8"/>
  <c r="AA91" i="8"/>
  <c r="AA136" i="8"/>
  <c r="AA158" i="8"/>
  <c r="AA97" i="8"/>
  <c r="AA113" i="8"/>
  <c r="AA164" i="8"/>
  <c r="AA96" i="8"/>
  <c r="AA150" i="8"/>
  <c r="AA112" i="8"/>
  <c r="AA134" i="8"/>
  <c r="AA107" i="8"/>
  <c r="AA93" i="8"/>
  <c r="AA118" i="8"/>
  <c r="AA102" i="8"/>
  <c r="AA123" i="8"/>
  <c r="AA121" i="8"/>
  <c r="AA95" i="8"/>
  <c r="AA111" i="8"/>
  <c r="AA125" i="8"/>
  <c r="AA140" i="8"/>
  <c r="AA163" i="8"/>
  <c r="AA137" i="8"/>
  <c r="AA99" i="8"/>
  <c r="AA152" i="8"/>
  <c r="AA94" i="8"/>
  <c r="AA90" i="8"/>
  <c r="AA109" i="8"/>
  <c r="AA154" i="8"/>
  <c r="AA104" i="8"/>
  <c r="AA127" i="8"/>
  <c r="AA148" i="8"/>
  <c r="AA122" i="8"/>
  <c r="AA100" i="8"/>
  <c r="AA130" i="8"/>
  <c r="AA92" i="8"/>
  <c r="AA115" i="8"/>
  <c r="AA124" i="8"/>
  <c r="AA110" i="8"/>
  <c r="AA106" i="8"/>
  <c r="AA149" i="8"/>
  <c r="AA103" i="8"/>
  <c r="AA98" i="8"/>
  <c r="AA117" i="8"/>
  <c r="AA114" i="8"/>
  <c r="AA133" i="8"/>
  <c r="AA131" i="8"/>
  <c r="AA129" i="8"/>
  <c r="AA128" i="8"/>
  <c r="AA101" i="8"/>
  <c r="AA143" i="8"/>
  <c r="AA120" i="8"/>
  <c r="AA116" i="8"/>
  <c r="AA160" i="8"/>
  <c r="AA159" i="8"/>
  <c r="AA146" i="8"/>
  <c r="AA155" i="8"/>
  <c r="AA89" i="8"/>
  <c r="AA88" i="8"/>
  <c r="AA156" i="8"/>
  <c r="AA147" i="8"/>
  <c r="AA108" i="8"/>
  <c r="AA119" i="8"/>
  <c r="AA142" i="8"/>
  <c r="AA135" i="8"/>
  <c r="AA151" i="8"/>
  <c r="AA87" i="8"/>
  <c r="AA144" i="8"/>
  <c r="AA139" i="8"/>
  <c r="AA126" i="8"/>
  <c r="AA153" i="8"/>
  <c r="AA162" i="8"/>
  <c r="AA86" i="8"/>
  <c r="AA141" i="8"/>
  <c r="AA138" i="8"/>
  <c r="AA157" i="8"/>
  <c r="AA145" i="8"/>
  <c r="AG85" i="8"/>
  <c r="AG143" i="8"/>
  <c r="AG153" i="8"/>
  <c r="AG91" i="8"/>
  <c r="AG90" i="8"/>
  <c r="AG100" i="8"/>
  <c r="AG111" i="8"/>
  <c r="AG157" i="8"/>
  <c r="AG131" i="8"/>
  <c r="AG93" i="8"/>
  <c r="AG96" i="8"/>
  <c r="AG132" i="8"/>
  <c r="AG88" i="8"/>
  <c r="AG99" i="8"/>
  <c r="AG145" i="8"/>
  <c r="AG95" i="8"/>
  <c r="AG116" i="8"/>
  <c r="AG128" i="8"/>
  <c r="AG137" i="8"/>
  <c r="AG117" i="8"/>
  <c r="AG141" i="8"/>
  <c r="AG109" i="8"/>
  <c r="AG154" i="8"/>
  <c r="AG92" i="8"/>
  <c r="AG104" i="8"/>
  <c r="AG113" i="8"/>
  <c r="AG149" i="8"/>
  <c r="AG158" i="8"/>
  <c r="AG97" i="8"/>
  <c r="AG130" i="8"/>
  <c r="AG151" i="8"/>
  <c r="AG150" i="8"/>
  <c r="AG160" i="8"/>
  <c r="AG101" i="8"/>
  <c r="AG134" i="8"/>
  <c r="AG120" i="8"/>
  <c r="AG126" i="8"/>
  <c r="AG125" i="8"/>
  <c r="AG133" i="8"/>
  <c r="AG152" i="8"/>
  <c r="AG114" i="8"/>
  <c r="AG159" i="8"/>
  <c r="AG121" i="8"/>
  <c r="AG140" i="8"/>
  <c r="AG102" i="8"/>
  <c r="AG147" i="8"/>
  <c r="AG127" i="8"/>
  <c r="AG124" i="8"/>
  <c r="AG86" i="8"/>
  <c r="AG103" i="8"/>
  <c r="AG156" i="8"/>
  <c r="AG115" i="8"/>
  <c r="AG112" i="8"/>
  <c r="AG107" i="8"/>
  <c r="AG162" i="8"/>
  <c r="AG123" i="8"/>
  <c r="AG106" i="8"/>
  <c r="AG146" i="8"/>
  <c r="AG142" i="8"/>
  <c r="AG138" i="8"/>
  <c r="AG87" i="8"/>
  <c r="AG118" i="8"/>
  <c r="AG129" i="8"/>
  <c r="AG144" i="8"/>
  <c r="AG161" i="8"/>
  <c r="AG163" i="8"/>
  <c r="AG139" i="8"/>
  <c r="AG148" i="8"/>
  <c r="AG105" i="8"/>
  <c r="AG164" i="8"/>
  <c r="AG89" i="8"/>
  <c r="AG136" i="8"/>
  <c r="AG108" i="8"/>
  <c r="AG135" i="8"/>
  <c r="AG155" i="8"/>
  <c r="AG122" i="8"/>
  <c r="AG119" i="8"/>
  <c r="AG110" i="8"/>
  <c r="AG94" i="8"/>
  <c r="AG98" i="8"/>
  <c r="AN168" i="8"/>
  <c r="AN179" i="8"/>
  <c r="AN201" i="8"/>
  <c r="AN198" i="8"/>
  <c r="AN220" i="8"/>
  <c r="AN239" i="8"/>
  <c r="AN193" i="8"/>
  <c r="AN188" i="8"/>
  <c r="AN190" i="8"/>
  <c r="AN199" i="8"/>
  <c r="AN209" i="8"/>
  <c r="AN231" i="8"/>
  <c r="AN182" i="8"/>
  <c r="AN204" i="8"/>
  <c r="AN176" i="8"/>
  <c r="AN178" i="8"/>
  <c r="AN187" i="8"/>
  <c r="AN197" i="8"/>
  <c r="AN219" i="8"/>
  <c r="AN170" i="8"/>
  <c r="AN192" i="8"/>
  <c r="AN227" i="8"/>
  <c r="AN166" i="8"/>
  <c r="AN175" i="8"/>
  <c r="AN185" i="8"/>
  <c r="AN191" i="8"/>
  <c r="AN213" i="8"/>
  <c r="AN210" i="8"/>
  <c r="AN232" i="8"/>
  <c r="AN171" i="8"/>
  <c r="AN205" i="8"/>
  <c r="AN214" i="8"/>
  <c r="AN174" i="8"/>
  <c r="AN195" i="8"/>
  <c r="AN240" i="8"/>
  <c r="AN202" i="8"/>
  <c r="AN245" i="8"/>
  <c r="AN183" i="8"/>
  <c r="AN228" i="8"/>
  <c r="AN212" i="8"/>
  <c r="AN177" i="8"/>
  <c r="AN244" i="8"/>
  <c r="AN206" i="8"/>
  <c r="AN200" i="8"/>
  <c r="AN235" i="8"/>
  <c r="AN208" i="8"/>
  <c r="AN194" i="8"/>
  <c r="AN215" i="8"/>
  <c r="AN223" i="8"/>
  <c r="AN196" i="8"/>
  <c r="AN241" i="8"/>
  <c r="AN167" i="8"/>
  <c r="AN173" i="8"/>
  <c r="AN216" i="8"/>
  <c r="AN237" i="8"/>
  <c r="AN243" i="8"/>
  <c r="AN189" i="8"/>
  <c r="AN242" i="8"/>
  <c r="AN233" i="8"/>
  <c r="AN221" i="8"/>
  <c r="AN238" i="8"/>
  <c r="AN230" i="8"/>
  <c r="AN226" i="8"/>
  <c r="AN218" i="8"/>
  <c r="AN222" i="8"/>
  <c r="AN169" i="8"/>
  <c r="AN234" i="8"/>
  <c r="AN172" i="8"/>
  <c r="AN217" i="8"/>
  <c r="AN224" i="8"/>
  <c r="AN180" i="8"/>
  <c r="AN203" i="8"/>
  <c r="AN236" i="8"/>
  <c r="AN225" i="8"/>
  <c r="AN184" i="8"/>
  <c r="AN207" i="8"/>
  <c r="AN181" i="8"/>
  <c r="AN211" i="8"/>
  <c r="AN186" i="8"/>
  <c r="AN229" i="8"/>
  <c r="AI250" i="8"/>
  <c r="AI285" i="8"/>
  <c r="AI268" i="8"/>
  <c r="AI288" i="8"/>
  <c r="AI304" i="8"/>
  <c r="AI275" i="8"/>
  <c r="AI303" i="8"/>
  <c r="AI320" i="8"/>
  <c r="AI291" i="8"/>
  <c r="AI264" i="8"/>
  <c r="AI279" i="8"/>
  <c r="AI251" i="8"/>
  <c r="AI326" i="8"/>
  <c r="AI317" i="8"/>
  <c r="AI295" i="8"/>
  <c r="AI290" i="8"/>
  <c r="AI273" i="8"/>
  <c r="AI325" i="8"/>
  <c r="AI308" i="8"/>
  <c r="AI265" i="8"/>
  <c r="AI283" i="8"/>
  <c r="AI324" i="8"/>
  <c r="AI256" i="8"/>
  <c r="AI260" i="8"/>
  <c r="AI286" i="8"/>
  <c r="AI306" i="8"/>
  <c r="AI300" i="8"/>
  <c r="AI278" i="8"/>
  <c r="AI271" i="8"/>
  <c r="AI262" i="8"/>
  <c r="AI281" i="8"/>
  <c r="AI292" i="8"/>
  <c r="AI297" i="8"/>
  <c r="AI323" i="8"/>
  <c r="AI280" i="8"/>
  <c r="AI249" i="8"/>
  <c r="AI312" i="8"/>
  <c r="AI311" i="8"/>
  <c r="AI322" i="8"/>
  <c r="AI315" i="8"/>
  <c r="AI259" i="8"/>
  <c r="AI307" i="8"/>
  <c r="AI305" i="8"/>
  <c r="AI255" i="8"/>
  <c r="AI318" i="8"/>
  <c r="AI282" i="8"/>
  <c r="AI293" i="8"/>
  <c r="AI314" i="8"/>
  <c r="AI270" i="8"/>
  <c r="AI316" i="8"/>
  <c r="AI321" i="8"/>
  <c r="AI253" i="8"/>
  <c r="AI277" i="8"/>
  <c r="AI313" i="8"/>
  <c r="AI247" i="8"/>
  <c r="AI299" i="8"/>
  <c r="AI294" i="8"/>
  <c r="AI287" i="8"/>
  <c r="AI276" i="8"/>
  <c r="AI267" i="8"/>
  <c r="AI252" i="8"/>
  <c r="AI266" i="8"/>
  <c r="AI296" i="8"/>
  <c r="AI310" i="8"/>
  <c r="AI284" i="8"/>
  <c r="AI298" i="8"/>
  <c r="AI254" i="8"/>
  <c r="AI272" i="8"/>
  <c r="AI258" i="8"/>
  <c r="AI301" i="8"/>
  <c r="AI263" i="8"/>
  <c r="AI309" i="8"/>
  <c r="AI257" i="8"/>
  <c r="AI319" i="8"/>
  <c r="AI261" i="8"/>
  <c r="AI269" i="8"/>
  <c r="AI302" i="8"/>
  <c r="AI248" i="8"/>
  <c r="AI289" i="8"/>
  <c r="AI274" i="8"/>
  <c r="AA167" i="8"/>
  <c r="AA238" i="8"/>
  <c r="AA177" i="8"/>
  <c r="AA239" i="8"/>
  <c r="AA173" i="8"/>
  <c r="AA196" i="8"/>
  <c r="AA210" i="8"/>
  <c r="AA242" i="8"/>
  <c r="AA178" i="8"/>
  <c r="AA188" i="8"/>
  <c r="AA174" i="8"/>
  <c r="AA235" i="8"/>
  <c r="AA217" i="8"/>
  <c r="AA207" i="8"/>
  <c r="AA202" i="8"/>
  <c r="AA176" i="8"/>
  <c r="AA221" i="8"/>
  <c r="AA220" i="8"/>
  <c r="AA198" i="8"/>
  <c r="AA190" i="8"/>
  <c r="AA218" i="8"/>
  <c r="AA209" i="8"/>
  <c r="AA208" i="8"/>
  <c r="AA243" i="8"/>
  <c r="AA205" i="8"/>
  <c r="AA213" i="8"/>
  <c r="AA180" i="8"/>
  <c r="AA229" i="8"/>
  <c r="AA182" i="8"/>
  <c r="AA183" i="8"/>
  <c r="AA240" i="8"/>
  <c r="AA201" i="8"/>
  <c r="AA215" i="8"/>
  <c r="AA204" i="8"/>
  <c r="AA216" i="8"/>
  <c r="AA171" i="8"/>
  <c r="AA226" i="8"/>
  <c r="AA212" i="8"/>
  <c r="AA245" i="8"/>
  <c r="AA244" i="8"/>
  <c r="AA175" i="8"/>
  <c r="AA224" i="8"/>
  <c r="AA179" i="8"/>
  <c r="AA219" i="8"/>
  <c r="AA168" i="8"/>
  <c r="AA241" i="8"/>
  <c r="AA232" i="8"/>
  <c r="AA181" i="8"/>
  <c r="AA214" i="8"/>
  <c r="AA199" i="8"/>
  <c r="AA230" i="8"/>
  <c r="AA237" i="8"/>
  <c r="AA233" i="8"/>
  <c r="AA203" i="8"/>
  <c r="AA225" i="8"/>
  <c r="AA197" i="8"/>
  <c r="AA211" i="8"/>
  <c r="AA185" i="8"/>
  <c r="AA194" i="8"/>
  <c r="AA206" i="8"/>
  <c r="AA166" i="8"/>
  <c r="AA184" i="8"/>
  <c r="AA189" i="8"/>
  <c r="AA172" i="8"/>
  <c r="AA200" i="8"/>
  <c r="AA234" i="8"/>
  <c r="AA187" i="8"/>
  <c r="AA186" i="8"/>
  <c r="AA192" i="8"/>
  <c r="AA170" i="8"/>
  <c r="AA222" i="8"/>
  <c r="AA195" i="8"/>
  <c r="AA193" i="8"/>
  <c r="AA231" i="8"/>
  <c r="AA227" i="8"/>
  <c r="AA191" i="8"/>
  <c r="AA236" i="8"/>
  <c r="AA228" i="8"/>
  <c r="AA169" i="8"/>
  <c r="AA223" i="8"/>
  <c r="AG166" i="8"/>
  <c r="AG177" i="8"/>
  <c r="AG221" i="8"/>
  <c r="AG236" i="8"/>
  <c r="AG209" i="8"/>
  <c r="AG188" i="8"/>
  <c r="AG235" i="8"/>
  <c r="AG176" i="8"/>
  <c r="AG199" i="8"/>
  <c r="AG237" i="8"/>
  <c r="AG211" i="8"/>
  <c r="AG186" i="8"/>
  <c r="AG201" i="8"/>
  <c r="AG244" i="8"/>
  <c r="AG219" i="8"/>
  <c r="AG194" i="8"/>
  <c r="AG216" i="8"/>
  <c r="AG238" i="8"/>
  <c r="AG212" i="8"/>
  <c r="AG208" i="8"/>
  <c r="AG183" i="8"/>
  <c r="AG181" i="8"/>
  <c r="AG180" i="8"/>
  <c r="AG202" i="8"/>
  <c r="AG222" i="8"/>
  <c r="AG184" i="8"/>
  <c r="AG175" i="8"/>
  <c r="AG229" i="8"/>
  <c r="AG191" i="8"/>
  <c r="AG178" i="8"/>
  <c r="AG185" i="8"/>
  <c r="AG195" i="8"/>
  <c r="AG205" i="8"/>
  <c r="AG179" i="8"/>
  <c r="AG173" i="8"/>
  <c r="AG171" i="8"/>
  <c r="AG193" i="8"/>
  <c r="AG167" i="8"/>
  <c r="AG189" i="8"/>
  <c r="AG172" i="8"/>
  <c r="AG230" i="8"/>
  <c r="AG204" i="8"/>
  <c r="AG224" i="8"/>
  <c r="AG223" i="8"/>
  <c r="AG218" i="8"/>
  <c r="AG192" i="8"/>
  <c r="AG233" i="8"/>
  <c r="AG231" i="8"/>
  <c r="AG241" i="8"/>
  <c r="AG215" i="8"/>
  <c r="AG198" i="8"/>
  <c r="AG228" i="8"/>
  <c r="AG213" i="8"/>
  <c r="AG234" i="8"/>
  <c r="AG227" i="8"/>
  <c r="AG245" i="8"/>
  <c r="AG206" i="8"/>
  <c r="AG214" i="8"/>
  <c r="AG232" i="8"/>
  <c r="AG170" i="8"/>
  <c r="AG220" i="8"/>
  <c r="AG217" i="8"/>
  <c r="AG182" i="8"/>
  <c r="AG169" i="8"/>
  <c r="AG174" i="8"/>
  <c r="AG239" i="8"/>
  <c r="AG197" i="8"/>
  <c r="AG203" i="8"/>
  <c r="AG187" i="8"/>
  <c r="AG190" i="8"/>
  <c r="AG210" i="8"/>
  <c r="AG242" i="8"/>
  <c r="AG240" i="8"/>
  <c r="AG225" i="8"/>
  <c r="AG200" i="8"/>
  <c r="AG243" i="8"/>
  <c r="AG207" i="8"/>
  <c r="AG168" i="8"/>
  <c r="AG226" i="8"/>
  <c r="AG196" i="8"/>
  <c r="AN252" i="8"/>
  <c r="AN323" i="8"/>
  <c r="AN262" i="8"/>
  <c r="AN284" i="8"/>
  <c r="AN306" i="8"/>
  <c r="AN303" i="8"/>
  <c r="AN325" i="8"/>
  <c r="AN264" i="8"/>
  <c r="AN299" i="8"/>
  <c r="AN321" i="8"/>
  <c r="AN260" i="8"/>
  <c r="AN282" i="8"/>
  <c r="AN279" i="8"/>
  <c r="AN301" i="8"/>
  <c r="AN263" i="8"/>
  <c r="AN285" i="8"/>
  <c r="AN307" i="8"/>
  <c r="AN316" i="8"/>
  <c r="AN326" i="8"/>
  <c r="AN265" i="8"/>
  <c r="AN311" i="8"/>
  <c r="AN273" i="8"/>
  <c r="AN259" i="8"/>
  <c r="AN291" i="8"/>
  <c r="AN253" i="8"/>
  <c r="AN275" i="8"/>
  <c r="AN249" i="8"/>
  <c r="AN318" i="8"/>
  <c r="AN255" i="8"/>
  <c r="AN312" i="8"/>
  <c r="AN310" i="8"/>
  <c r="AN296" i="8"/>
  <c r="AN258" i="8"/>
  <c r="AN290" i="8"/>
  <c r="AN276" i="8"/>
  <c r="AN317" i="8"/>
  <c r="AN250" i="8"/>
  <c r="AN247" i="8"/>
  <c r="AN278" i="8"/>
  <c r="AN287" i="8"/>
  <c r="AN272" i="8"/>
  <c r="AN268" i="8"/>
  <c r="AN324" i="8"/>
  <c r="AN251" i="8"/>
  <c r="AN248" i="8"/>
  <c r="AN256" i="8"/>
  <c r="AN300" i="8"/>
  <c r="AN322" i="8"/>
  <c r="AN319" i="8"/>
  <c r="AN315" i="8"/>
  <c r="AN288" i="8"/>
  <c r="AN274" i="8"/>
  <c r="AN271" i="8"/>
  <c r="AN302" i="8"/>
  <c r="AN269" i="8"/>
  <c r="AN270" i="8"/>
  <c r="AN257" i="8"/>
  <c r="AN304" i="8"/>
  <c r="AN297" i="8"/>
  <c r="AN314" i="8"/>
  <c r="AN261" i="8"/>
  <c r="AN266" i="8"/>
  <c r="AN320" i="8"/>
  <c r="AN254" i="8"/>
  <c r="AN308" i="8"/>
  <c r="AN294" i="8"/>
  <c r="AN280" i="8"/>
  <c r="AN293" i="8"/>
  <c r="AN281" i="8"/>
  <c r="AN295" i="8"/>
  <c r="AN283" i="8"/>
  <c r="AN289" i="8"/>
  <c r="AN305" i="8"/>
  <c r="AN309" i="8"/>
  <c r="AN313" i="8"/>
  <c r="AN292" i="8"/>
  <c r="AN267" i="8"/>
  <c r="AN298" i="8"/>
  <c r="AN286" i="8"/>
  <c r="AN277" i="8"/>
  <c r="AI108" i="8"/>
  <c r="AI119" i="8"/>
  <c r="AI106" i="8"/>
  <c r="AI151" i="8"/>
  <c r="AI161" i="8"/>
  <c r="AI124" i="8"/>
  <c r="AI99" i="8"/>
  <c r="AI121" i="8"/>
  <c r="AI107" i="8"/>
  <c r="AI94" i="8"/>
  <c r="AI139" i="8"/>
  <c r="AI149" i="8"/>
  <c r="AI112" i="8"/>
  <c r="AI87" i="8"/>
  <c r="AI109" i="8"/>
  <c r="AI144" i="8"/>
  <c r="AI164" i="8"/>
  <c r="AI150" i="8"/>
  <c r="AI113" i="8"/>
  <c r="AI129" i="8"/>
  <c r="AI134" i="8"/>
  <c r="AI132" i="8"/>
  <c r="AI152" i="8"/>
  <c r="AI138" i="8"/>
  <c r="AI101" i="8"/>
  <c r="AI163" i="8"/>
  <c r="AI122" i="8"/>
  <c r="AI96" i="8"/>
  <c r="AI128" i="8"/>
  <c r="AI114" i="8"/>
  <c r="AI105" i="8"/>
  <c r="AI159" i="8"/>
  <c r="AI98" i="8"/>
  <c r="AI156" i="8"/>
  <c r="AI117" i="8"/>
  <c r="AI160" i="8"/>
  <c r="AI110" i="8"/>
  <c r="AI120" i="8"/>
  <c r="AI91" i="8"/>
  <c r="AI148" i="8"/>
  <c r="AI86" i="8"/>
  <c r="AI154" i="8"/>
  <c r="AI162" i="8"/>
  <c r="AI136" i="8"/>
  <c r="AI157" i="8"/>
  <c r="AI118" i="8"/>
  <c r="AI137" i="8"/>
  <c r="AI146" i="8"/>
  <c r="AI93" i="8"/>
  <c r="AI89" i="8"/>
  <c r="AI153" i="8"/>
  <c r="AI125" i="8"/>
  <c r="AI145" i="8"/>
  <c r="AI133" i="8"/>
  <c r="AI104" i="8"/>
  <c r="AI88" i="8"/>
  <c r="AI131" i="8"/>
  <c r="AI102" i="8"/>
  <c r="AI155" i="8"/>
  <c r="AI92" i="8"/>
  <c r="AI127" i="8"/>
  <c r="AI143" i="8"/>
  <c r="AI126" i="8"/>
  <c r="AI147" i="8"/>
  <c r="AI135" i="8"/>
  <c r="AI103" i="8"/>
  <c r="AI115" i="8"/>
  <c r="AI95" i="8"/>
  <c r="AI100" i="8"/>
  <c r="AI123" i="8"/>
  <c r="AI111" i="8"/>
  <c r="AI158" i="8"/>
  <c r="AI142" i="8"/>
  <c r="AI97" i="8"/>
  <c r="AI130" i="8"/>
  <c r="AI85" i="8"/>
  <c r="AI140" i="8"/>
  <c r="AI116" i="8"/>
  <c r="AI90" i="8"/>
  <c r="AI141" i="8"/>
  <c r="AA252" i="8"/>
  <c r="AA310" i="8"/>
  <c r="AA306" i="8"/>
  <c r="AA275" i="8"/>
  <c r="AA326" i="8"/>
  <c r="AA280" i="8"/>
  <c r="AA274" i="8"/>
  <c r="AA312" i="8"/>
  <c r="AA260" i="8"/>
  <c r="AA317" i="8"/>
  <c r="AA320" i="8"/>
  <c r="AA266" i="8"/>
  <c r="AA289" i="8"/>
  <c r="AA307" i="8"/>
  <c r="AA283" i="8"/>
  <c r="AA269" i="8"/>
  <c r="AA255" i="8"/>
  <c r="AA325" i="8"/>
  <c r="AA284" i="8"/>
  <c r="AA251" i="8"/>
  <c r="AA282" i="8"/>
  <c r="AA249" i="8"/>
  <c r="AA287" i="8"/>
  <c r="AA299" i="8"/>
  <c r="AA324" i="8"/>
  <c r="AA286" i="8"/>
  <c r="AA270" i="8"/>
  <c r="AA248" i="8"/>
  <c r="AA250" i="8"/>
  <c r="AA263" i="8"/>
  <c r="AA300" i="8"/>
  <c r="AA321" i="8"/>
  <c r="AA258" i="8"/>
  <c r="AA319" i="8"/>
  <c r="AA273" i="8"/>
  <c r="AA322" i="8"/>
  <c r="AA288" i="8"/>
  <c r="AA295" i="8"/>
  <c r="AA281" i="8"/>
  <c r="AA303" i="8"/>
  <c r="AA279" i="8"/>
  <c r="AA308" i="8"/>
  <c r="AA323" i="8"/>
  <c r="AA316" i="8"/>
  <c r="AA267" i="8"/>
  <c r="AA311" i="8"/>
  <c r="AA298" i="8"/>
  <c r="AA313" i="8"/>
  <c r="AA276" i="8"/>
  <c r="AA259" i="8"/>
  <c r="AA268" i="8"/>
  <c r="AA253" i="8"/>
  <c r="AA247" i="8"/>
  <c r="AA314" i="8"/>
  <c r="AA309" i="8"/>
  <c r="AA318" i="8"/>
  <c r="AA302" i="8"/>
  <c r="AA261" i="8"/>
  <c r="AA278" i="8"/>
  <c r="AA271" i="8"/>
  <c r="AA301" i="8"/>
  <c r="AA305" i="8"/>
  <c r="AA265" i="8"/>
  <c r="AA304" i="8"/>
  <c r="AA290" i="8"/>
  <c r="AA285" i="8"/>
  <c r="AA292" i="8"/>
  <c r="AA296" i="8"/>
  <c r="AA256" i="8"/>
  <c r="AA262" i="8"/>
  <c r="AA291" i="8"/>
  <c r="AA257" i="8"/>
  <c r="AA254" i="8"/>
  <c r="AA272" i="8"/>
  <c r="AA294" i="8"/>
  <c r="AA277" i="8"/>
  <c r="AA315" i="8"/>
  <c r="AA297" i="8"/>
  <c r="AA264" i="8"/>
  <c r="AA293" i="8"/>
  <c r="Y167" i="8"/>
  <c r="Y176" i="8"/>
  <c r="Y175" i="8"/>
  <c r="Y186" i="8"/>
  <c r="Y208" i="8"/>
  <c r="Y206" i="8"/>
  <c r="Y168" i="8"/>
  <c r="Y191" i="8"/>
  <c r="Y201" i="8"/>
  <c r="Y237" i="8"/>
  <c r="Y209" i="8"/>
  <c r="Y231" i="8"/>
  <c r="Y169" i="8"/>
  <c r="Y229" i="8"/>
  <c r="Y177" i="8"/>
  <c r="Y234" i="8"/>
  <c r="Y232" i="8"/>
  <c r="Y182" i="8"/>
  <c r="Y194" i="8"/>
  <c r="Y212" i="8"/>
  <c r="Y200" i="8"/>
  <c r="Y238" i="8"/>
  <c r="Y233" i="8"/>
  <c r="Y219" i="8"/>
  <c r="Y216" i="8"/>
  <c r="Y215" i="8"/>
  <c r="Y226" i="8"/>
  <c r="Y213" i="8"/>
  <c r="Y220" i="8"/>
  <c r="Y193" i="8"/>
  <c r="Y227" i="8"/>
  <c r="Y225" i="8"/>
  <c r="Y210" i="8"/>
  <c r="Y172" i="8"/>
  <c r="Y204" i="8"/>
  <c r="Y211" i="8"/>
  <c r="Y245" i="8"/>
  <c r="Y195" i="8"/>
  <c r="Y242" i="8"/>
  <c r="Y187" i="8"/>
  <c r="Y197" i="8"/>
  <c r="Y171" i="8"/>
  <c r="Y170" i="8"/>
  <c r="Y236" i="8"/>
  <c r="Y214" i="8"/>
  <c r="Y185" i="8"/>
  <c r="Y230" i="8"/>
  <c r="Y205" i="8"/>
  <c r="Y188" i="8"/>
  <c r="Y221" i="8"/>
  <c r="Y192" i="8"/>
  <c r="Y202" i="8"/>
  <c r="Y173" i="8"/>
  <c r="Y180" i="8"/>
  <c r="Y223" i="8"/>
  <c r="Y184" i="8"/>
  <c r="Y239" i="8"/>
  <c r="Y199" i="8"/>
  <c r="Y243" i="8"/>
  <c r="Y203" i="8"/>
  <c r="Y166" i="8"/>
  <c r="Y183" i="8"/>
  <c r="Y189" i="8"/>
  <c r="Y181" i="8"/>
  <c r="Y222" i="8"/>
  <c r="Y179" i="8"/>
  <c r="Y198" i="8"/>
  <c r="Y217" i="8"/>
  <c r="Y228" i="8"/>
  <c r="Y218" i="8"/>
  <c r="Y240" i="8"/>
  <c r="Y224" i="8"/>
  <c r="Y235" i="8"/>
  <c r="Y190" i="8"/>
  <c r="Y174" i="8"/>
  <c r="Y244" i="8"/>
  <c r="Y196" i="8"/>
  <c r="Y207" i="8"/>
  <c r="Y241" i="8"/>
  <c r="Y178" i="8"/>
  <c r="X163" i="8"/>
  <c r="X161" i="8"/>
  <c r="X141" i="8"/>
  <c r="X108" i="8"/>
  <c r="X146" i="8"/>
  <c r="X159" i="8"/>
  <c r="X89" i="8"/>
  <c r="X115" i="8"/>
  <c r="X92" i="8"/>
  <c r="X153" i="8"/>
  <c r="X158" i="8"/>
  <c r="X106" i="8"/>
  <c r="X125" i="8"/>
  <c r="X127" i="8"/>
  <c r="X104" i="8"/>
  <c r="X94" i="8"/>
  <c r="X132" i="8"/>
  <c r="X118" i="8"/>
  <c r="X149" i="8"/>
  <c r="X139" i="8"/>
  <c r="X120" i="8"/>
  <c r="X154" i="8"/>
  <c r="X140" i="8"/>
  <c r="X107" i="8"/>
  <c r="X121" i="8"/>
  <c r="X133" i="8"/>
  <c r="X88" i="8"/>
  <c r="X114" i="8"/>
  <c r="X131" i="8"/>
  <c r="X99" i="8"/>
  <c r="X138" i="8"/>
  <c r="X152" i="8"/>
  <c r="X119" i="8"/>
  <c r="X157" i="8"/>
  <c r="X87" i="8"/>
  <c r="X100" i="8"/>
  <c r="X126" i="8"/>
  <c r="X164" i="8"/>
  <c r="X86" i="8"/>
  <c r="X112" i="8"/>
  <c r="X137" i="8"/>
  <c r="X96" i="8"/>
  <c r="X147" i="8"/>
  <c r="X103" i="8"/>
  <c r="X110" i="8"/>
  <c r="X148" i="8"/>
  <c r="X109" i="8"/>
  <c r="X91" i="8"/>
  <c r="X116" i="8"/>
  <c r="X144" i="8"/>
  <c r="X97" i="8"/>
  <c r="X151" i="8"/>
  <c r="X136" i="8"/>
  <c r="X117" i="8"/>
  <c r="X128" i="8"/>
  <c r="X156" i="8"/>
  <c r="X145" i="8"/>
  <c r="X105" i="8"/>
  <c r="X95" i="8"/>
  <c r="X93" i="8"/>
  <c r="X98" i="8"/>
  <c r="X124" i="8"/>
  <c r="X122" i="8"/>
  <c r="X102" i="8"/>
  <c r="X129" i="8"/>
  <c r="X134" i="8"/>
  <c r="X160" i="8"/>
  <c r="X142" i="8"/>
  <c r="X135" i="8"/>
  <c r="X130" i="8"/>
  <c r="X90" i="8"/>
  <c r="X85" i="8"/>
  <c r="X143" i="8"/>
  <c r="X111" i="8"/>
  <c r="X150" i="8"/>
  <c r="X101" i="8"/>
  <c r="X155" i="8"/>
  <c r="X123" i="8"/>
  <c r="X162" i="8"/>
  <c r="X113" i="8"/>
  <c r="Z171" i="8"/>
  <c r="Z236" i="8"/>
  <c r="Z170" i="8"/>
  <c r="Z192" i="8"/>
  <c r="Z214" i="8"/>
  <c r="Z223" i="8"/>
  <c r="Z233" i="8"/>
  <c r="Z172" i="8"/>
  <c r="Z176" i="8"/>
  <c r="Z193" i="8"/>
  <c r="Z215" i="8"/>
  <c r="Z237" i="8"/>
  <c r="Z234" i="8"/>
  <c r="Z173" i="8"/>
  <c r="Z195" i="8"/>
  <c r="Z200" i="8"/>
  <c r="Z181" i="8"/>
  <c r="Z179" i="8"/>
  <c r="Z177" i="8"/>
  <c r="Z221" i="8"/>
  <c r="Z219" i="8"/>
  <c r="Z188" i="8"/>
  <c r="Z169" i="8"/>
  <c r="Z167" i="8"/>
  <c r="Z206" i="8"/>
  <c r="Z204" i="8"/>
  <c r="Z190" i="8"/>
  <c r="Z175" i="8"/>
  <c r="Z232" i="8"/>
  <c r="Z194" i="8"/>
  <c r="Z180" i="8"/>
  <c r="Z178" i="8"/>
  <c r="Z222" i="8"/>
  <c r="Z220" i="8"/>
  <c r="Z224" i="8"/>
  <c r="Z217" i="8"/>
  <c r="Z203" i="8"/>
  <c r="Z201" i="8"/>
  <c r="Z174" i="8"/>
  <c r="Z243" i="8"/>
  <c r="Z205" i="8"/>
  <c r="Z225" i="8"/>
  <c r="Z197" i="8"/>
  <c r="Z216" i="8"/>
  <c r="Z235" i="8"/>
  <c r="Z208" i="8"/>
  <c r="Z242" i="8"/>
  <c r="Z227" i="8"/>
  <c r="Z187" i="8"/>
  <c r="Z231" i="8"/>
  <c r="Z218" i="8"/>
  <c r="Z238" i="8"/>
  <c r="Z198" i="8"/>
  <c r="Z183" i="8"/>
  <c r="Z182" i="8"/>
  <c r="Z226" i="8"/>
  <c r="Z186" i="8"/>
  <c r="Z212" i="8"/>
  <c r="Z189" i="8"/>
  <c r="Z230" i="8"/>
  <c r="Z211" i="8"/>
  <c r="Z240" i="8"/>
  <c r="Z245" i="8"/>
  <c r="Z228" i="8"/>
  <c r="Z209" i="8"/>
  <c r="Z239" i="8"/>
  <c r="Z244" i="8"/>
  <c r="Z166" i="8"/>
  <c r="Z213" i="8"/>
  <c r="Z199" i="8"/>
  <c r="Z202" i="8"/>
  <c r="Z196" i="8"/>
  <c r="Z207" i="8"/>
  <c r="Z184" i="8"/>
  <c r="Z241" i="8"/>
  <c r="Z191" i="8"/>
  <c r="Z229" i="8"/>
  <c r="Z168" i="8"/>
  <c r="Z210" i="8"/>
  <c r="Z185" i="8"/>
  <c r="AE85" i="8"/>
  <c r="AE131" i="8"/>
  <c r="AE92" i="8"/>
  <c r="AE153" i="8"/>
  <c r="AE161" i="8"/>
  <c r="AE124" i="8"/>
  <c r="AE98" i="8"/>
  <c r="AE147" i="8"/>
  <c r="AE119" i="8"/>
  <c r="AE142" i="8"/>
  <c r="AE93" i="8"/>
  <c r="AE149" i="8"/>
  <c r="AE112" i="8"/>
  <c r="AE86" i="8"/>
  <c r="AE156" i="8"/>
  <c r="AE130" i="8"/>
  <c r="AE151" i="8"/>
  <c r="AE138" i="8"/>
  <c r="AE113" i="8"/>
  <c r="AE159" i="8"/>
  <c r="AE133" i="8"/>
  <c r="AE144" i="8"/>
  <c r="AE117" i="8"/>
  <c r="AE139" i="8"/>
  <c r="AE126" i="8"/>
  <c r="AE101" i="8"/>
  <c r="AE123" i="8"/>
  <c r="AE121" i="8"/>
  <c r="AE120" i="8"/>
  <c r="AE152" i="8"/>
  <c r="AE115" i="8"/>
  <c r="AE102" i="8"/>
  <c r="AE94" i="8"/>
  <c r="AE158" i="8"/>
  <c r="AE97" i="8"/>
  <c r="AE128" i="8"/>
  <c r="AE114" i="8"/>
  <c r="AE100" i="8"/>
  <c r="AE111" i="8"/>
  <c r="AE116" i="8"/>
  <c r="AE90" i="8"/>
  <c r="AE88" i="8"/>
  <c r="AE87" i="8"/>
  <c r="AE104" i="8"/>
  <c r="AE154" i="8"/>
  <c r="AE99" i="8"/>
  <c r="AE127" i="8"/>
  <c r="AE129" i="8"/>
  <c r="AE108" i="8"/>
  <c r="AE91" i="8"/>
  <c r="AE148" i="8"/>
  <c r="AE132" i="8"/>
  <c r="AE103" i="8"/>
  <c r="AE160" i="8"/>
  <c r="AE143" i="8"/>
  <c r="AE162" i="8"/>
  <c r="AE134" i="8"/>
  <c r="AE164" i="8"/>
  <c r="AE157" i="8"/>
  <c r="AE107" i="8"/>
  <c r="AE150" i="8"/>
  <c r="AE122" i="8"/>
  <c r="AE95" i="8"/>
  <c r="AE118" i="8"/>
  <c r="AE110" i="8"/>
  <c r="AE141" i="8"/>
  <c r="AE89" i="8"/>
  <c r="AE136" i="8"/>
  <c r="AE146" i="8"/>
  <c r="AE96" i="8"/>
  <c r="AE145" i="8"/>
  <c r="AE155" i="8"/>
  <c r="AE109" i="8"/>
  <c r="AE140" i="8"/>
  <c r="AE135" i="8"/>
  <c r="AE105" i="8"/>
  <c r="AE163" i="8"/>
  <c r="AE106" i="8"/>
  <c r="AE137" i="8"/>
  <c r="AE125" i="8"/>
  <c r="Y252" i="8"/>
  <c r="Y317" i="8"/>
  <c r="Y251" i="8"/>
  <c r="Y273" i="8"/>
  <c r="Y295" i="8"/>
  <c r="Y304" i="8"/>
  <c r="Y314" i="8"/>
  <c r="Y253" i="8"/>
  <c r="Y257" i="8"/>
  <c r="Y274" i="8"/>
  <c r="Y296" i="8"/>
  <c r="Y318" i="8"/>
  <c r="Y315" i="8"/>
  <c r="Y254" i="8"/>
  <c r="Y276" i="8"/>
  <c r="Y287" i="8"/>
  <c r="Y285" i="8"/>
  <c r="Y271" i="8"/>
  <c r="Y256" i="8"/>
  <c r="Y313" i="8"/>
  <c r="Y293" i="8"/>
  <c r="Y286" i="8"/>
  <c r="Y272" i="8"/>
  <c r="Y270" i="8"/>
  <c r="Y326" i="8"/>
  <c r="Y312" i="8"/>
  <c r="Y281" i="8"/>
  <c r="Y262" i="8"/>
  <c r="Y260" i="8"/>
  <c r="Y258" i="8"/>
  <c r="Y302" i="8"/>
  <c r="Y300" i="8"/>
  <c r="Y269" i="8"/>
  <c r="Y250" i="8"/>
  <c r="Y248" i="8"/>
  <c r="Y316" i="8"/>
  <c r="Y290" i="8"/>
  <c r="Y288" i="8"/>
  <c r="Y299" i="8"/>
  <c r="Y297" i="8"/>
  <c r="Y283" i="8"/>
  <c r="Y268" i="8"/>
  <c r="Y325" i="8"/>
  <c r="Y310" i="8"/>
  <c r="Y247" i="8"/>
  <c r="Y266" i="8"/>
  <c r="Y298" i="8"/>
  <c r="Y306" i="8"/>
  <c r="Y301" i="8"/>
  <c r="Y249" i="8"/>
  <c r="Y280" i="8"/>
  <c r="Y324" i="8"/>
  <c r="Y305" i="8"/>
  <c r="Y320" i="8"/>
  <c r="Y303" i="8"/>
  <c r="Y264" i="8"/>
  <c r="Y323" i="8"/>
  <c r="Y308" i="8"/>
  <c r="Y291" i="8"/>
  <c r="Y263" i="8"/>
  <c r="Y279" i="8"/>
  <c r="Y309" i="8"/>
  <c r="Y278" i="8"/>
  <c r="Y284" i="8"/>
  <c r="Y277" i="8"/>
  <c r="Y282" i="8"/>
  <c r="Y292" i="8"/>
  <c r="Y322" i="8"/>
  <c r="Y265" i="8"/>
  <c r="Y321" i="8"/>
  <c r="Y259" i="8"/>
  <c r="Y275" i="8"/>
  <c r="Y307" i="8"/>
  <c r="Y255" i="8"/>
  <c r="Y311" i="8"/>
  <c r="Y261" i="8"/>
  <c r="Y267" i="8"/>
  <c r="Y289" i="8"/>
  <c r="Y294" i="8"/>
  <c r="Y319" i="8"/>
  <c r="AE247" i="8"/>
  <c r="AE282" i="8"/>
  <c r="AE292" i="8"/>
  <c r="AE318" i="8"/>
  <c r="AE250" i="8"/>
  <c r="AE297" i="8"/>
  <c r="AE322" i="8"/>
  <c r="AE295" i="8"/>
  <c r="AE305" i="8"/>
  <c r="AE315" i="8"/>
  <c r="AE304" i="8"/>
  <c r="AE258" i="8"/>
  <c r="AE316" i="8"/>
  <c r="AE249" i="8"/>
  <c r="AE271" i="8"/>
  <c r="AE269" i="8"/>
  <c r="AE279" i="8"/>
  <c r="AE314" i="8"/>
  <c r="AE301" i="8"/>
  <c r="AE312" i="8"/>
  <c r="AE296" i="8"/>
  <c r="AE311" i="8"/>
  <c r="AE256" i="8"/>
  <c r="AE302" i="8"/>
  <c r="AE253" i="8"/>
  <c r="AE262" i="8"/>
  <c r="AE273" i="8"/>
  <c r="AE291" i="8"/>
  <c r="AE278" i="8"/>
  <c r="AE298" i="8"/>
  <c r="AE308" i="8"/>
  <c r="AE281" i="8"/>
  <c r="AE323" i="8"/>
  <c r="AE275" i="8"/>
  <c r="AE324" i="8"/>
  <c r="AE260" i="8"/>
  <c r="AE309" i="8"/>
  <c r="AE290" i="8"/>
  <c r="AE300" i="8"/>
  <c r="AE283" i="8"/>
  <c r="AE286" i="8"/>
  <c r="AE263" i="8"/>
  <c r="AE289" i="8"/>
  <c r="AE320" i="8"/>
  <c r="AE317" i="8"/>
  <c r="AE274" i="8"/>
  <c r="AE277" i="8"/>
  <c r="AE284" i="8"/>
  <c r="AE293" i="8"/>
  <c r="AE285" i="8"/>
  <c r="AE265" i="8"/>
  <c r="AE272" i="8"/>
  <c r="AE310" i="8"/>
  <c r="AE326" i="8"/>
  <c r="AE280" i="8"/>
  <c r="AE307" i="8"/>
  <c r="AE270" i="8"/>
  <c r="AE252" i="8"/>
  <c r="AE268" i="8"/>
  <c r="AE299" i="8"/>
  <c r="AE257" i="8"/>
  <c r="AE325" i="8"/>
  <c r="AE251" i="8"/>
  <c r="AE313" i="8"/>
  <c r="AE261" i="8"/>
  <c r="AE287" i="8"/>
  <c r="AE248" i="8"/>
  <c r="AE267" i="8"/>
  <c r="AE266" i="8"/>
  <c r="AE321" i="8"/>
  <c r="AE294" i="8"/>
  <c r="AE319" i="8"/>
  <c r="AE259" i="8"/>
  <c r="AE255" i="8"/>
  <c r="AE254" i="8"/>
  <c r="AE264" i="8"/>
  <c r="AE276" i="8"/>
  <c r="AE306" i="8"/>
  <c r="AE303" i="8"/>
  <c r="AE288" i="8"/>
  <c r="X248" i="8"/>
  <c r="X257" i="8"/>
  <c r="X289" i="8"/>
  <c r="X303" i="8"/>
  <c r="X293" i="8"/>
  <c r="X301" i="8"/>
  <c r="X279" i="8"/>
  <c r="X264" i="8"/>
  <c r="X263" i="8"/>
  <c r="X280" i="8"/>
  <c r="X272" i="8"/>
  <c r="X292" i="8"/>
  <c r="X318" i="8"/>
  <c r="X266" i="8"/>
  <c r="X268" i="8"/>
  <c r="X274" i="8"/>
  <c r="X261" i="8"/>
  <c r="X267" i="8"/>
  <c r="X282" i="8"/>
  <c r="X324" i="8"/>
  <c r="X323" i="8"/>
  <c r="X262" i="8"/>
  <c r="X249" i="8"/>
  <c r="X314" i="8"/>
  <c r="X304" i="8"/>
  <c r="X312" i="8"/>
  <c r="X311" i="8"/>
  <c r="X250" i="8"/>
  <c r="X320" i="8"/>
  <c r="X305" i="8"/>
  <c r="X313" i="8"/>
  <c r="X291" i="8"/>
  <c r="X276" i="8"/>
  <c r="X275" i="8"/>
  <c r="X270" i="8"/>
  <c r="X284" i="8"/>
  <c r="X316" i="8"/>
  <c r="X302" i="8"/>
  <c r="X251" i="8"/>
  <c r="X308" i="8"/>
  <c r="X254" i="8"/>
  <c r="X290" i="8"/>
  <c r="X322" i="8"/>
  <c r="X296" i="8"/>
  <c r="X253" i="8"/>
  <c r="X252" i="8"/>
  <c r="X307" i="8"/>
  <c r="X319" i="8"/>
  <c r="X295" i="8"/>
  <c r="X259" i="8"/>
  <c r="X317" i="8"/>
  <c r="X271" i="8"/>
  <c r="X247" i="8"/>
  <c r="X321" i="8"/>
  <c r="X277" i="8"/>
  <c r="X287" i="8"/>
  <c r="X315" i="8"/>
  <c r="X286" i="8"/>
  <c r="X326" i="8"/>
  <c r="X297" i="8"/>
  <c r="X256" i="8"/>
  <c r="X273" i="8"/>
  <c r="X255" i="8"/>
  <c r="X260" i="8"/>
  <c r="X306" i="8"/>
  <c r="X281" i="8"/>
  <c r="X258" i="8"/>
  <c r="X325" i="8"/>
  <c r="X309" i="8"/>
  <c r="X278" i="8"/>
  <c r="X299" i="8"/>
  <c r="X285" i="8"/>
  <c r="X269" i="8"/>
  <c r="X283" i="8"/>
  <c r="X265" i="8"/>
  <c r="X298" i="8"/>
  <c r="X294" i="8"/>
  <c r="X288" i="8"/>
  <c r="X310" i="8"/>
  <c r="X300" i="8"/>
  <c r="Z247" i="8"/>
  <c r="Z275" i="8"/>
  <c r="Z326" i="8"/>
  <c r="Z258" i="8"/>
  <c r="Z312" i="8"/>
  <c r="Z286" i="8"/>
  <c r="Z308" i="8"/>
  <c r="Z317" i="8"/>
  <c r="Z268" i="8"/>
  <c r="Z266" i="8"/>
  <c r="Z313" i="8"/>
  <c r="Z252" i="8"/>
  <c r="Z309" i="8"/>
  <c r="Z248" i="8"/>
  <c r="Z293" i="8"/>
  <c r="Z279" i="8"/>
  <c r="Z282" i="8"/>
  <c r="Z288" i="8"/>
  <c r="Z321" i="8"/>
  <c r="Z307" i="8"/>
  <c r="Z270" i="8"/>
  <c r="Z278" i="8"/>
  <c r="Z289" i="8"/>
  <c r="Z322" i="8"/>
  <c r="Z320" i="8"/>
  <c r="Z316" i="8"/>
  <c r="Z254" i="8"/>
  <c r="Z277" i="8"/>
  <c r="Z310" i="8"/>
  <c r="Z296" i="8"/>
  <c r="Z292" i="8"/>
  <c r="Z299" i="8"/>
  <c r="Z265" i="8"/>
  <c r="Z298" i="8"/>
  <c r="Z284" i="8"/>
  <c r="Z305" i="8"/>
  <c r="Z291" i="8"/>
  <c r="Z294" i="8"/>
  <c r="Z300" i="8"/>
  <c r="Z250" i="8"/>
  <c r="Z319" i="8"/>
  <c r="Z314" i="8"/>
  <c r="Z276" i="8"/>
  <c r="Z272" i="8"/>
  <c r="Z302" i="8"/>
  <c r="Z264" i="8"/>
  <c r="Z260" i="8"/>
  <c r="Z257" i="8"/>
  <c r="Z304" i="8"/>
  <c r="Z274" i="8"/>
  <c r="Z259" i="8"/>
  <c r="Z311" i="8"/>
  <c r="Z280" i="8"/>
  <c r="Z262" i="8"/>
  <c r="Z306" i="8"/>
  <c r="Z256" i="8"/>
  <c r="Z297" i="8"/>
  <c r="Z269" i="8"/>
  <c r="Z323" i="8"/>
  <c r="Z267" i="8"/>
  <c r="Z285" i="8"/>
  <c r="Z290" i="8"/>
  <c r="Z261" i="8"/>
  <c r="Z303" i="8"/>
  <c r="Z295" i="8"/>
  <c r="Z255" i="8"/>
  <c r="Z283" i="8"/>
  <c r="Z301" i="8"/>
  <c r="Z253" i="8"/>
  <c r="Z281" i="8"/>
  <c r="Z273" i="8"/>
  <c r="Z251" i="8"/>
  <c r="Z324" i="8"/>
  <c r="Z263" i="8"/>
  <c r="Z249" i="8"/>
  <c r="Z315" i="8"/>
  <c r="Z318" i="8"/>
  <c r="Z271" i="8"/>
  <c r="Z325" i="8"/>
  <c r="Z287" i="8"/>
  <c r="AE171" i="8"/>
  <c r="AE182" i="8"/>
  <c r="AE204" i="8"/>
  <c r="AE226" i="8"/>
  <c r="AE235" i="8"/>
  <c r="AE245" i="8"/>
  <c r="AE184" i="8"/>
  <c r="AE212" i="8"/>
  <c r="AE229" i="8"/>
  <c r="AE168" i="8"/>
  <c r="AE190" i="8"/>
  <c r="AE199" i="8"/>
  <c r="AE209" i="8"/>
  <c r="AE231" i="8"/>
  <c r="AE188" i="8"/>
  <c r="AE205" i="8"/>
  <c r="AE227" i="8"/>
  <c r="AE166" i="8"/>
  <c r="AE175" i="8"/>
  <c r="AE185" i="8"/>
  <c r="AE207" i="8"/>
  <c r="AE206" i="8"/>
  <c r="AE180" i="8"/>
  <c r="AE225" i="8"/>
  <c r="AE186" i="8"/>
  <c r="AE243" i="8"/>
  <c r="AE194" i="8"/>
  <c r="AE239" i="8"/>
  <c r="AE213" i="8"/>
  <c r="AE174" i="8"/>
  <c r="AE219" i="8"/>
  <c r="AE236" i="8"/>
  <c r="AE193" i="8"/>
  <c r="AE179" i="8"/>
  <c r="AE223" i="8"/>
  <c r="AE173" i="8"/>
  <c r="AE224" i="8"/>
  <c r="AE181" i="8"/>
  <c r="AE167" i="8"/>
  <c r="AE211" i="8"/>
  <c r="AE244" i="8"/>
  <c r="AE230" i="8"/>
  <c r="AE216" i="8"/>
  <c r="AE178" i="8"/>
  <c r="AE210" i="8"/>
  <c r="AE196" i="8"/>
  <c r="AE241" i="8"/>
  <c r="AE237" i="8"/>
  <c r="AE220" i="8"/>
  <c r="AE240" i="8"/>
  <c r="AE177" i="8"/>
  <c r="AE195" i="8"/>
  <c r="AE215" i="8"/>
  <c r="AE222" i="8"/>
  <c r="AE176" i="8"/>
  <c r="AE191" i="8"/>
  <c r="AE233" i="8"/>
  <c r="AE242" i="8"/>
  <c r="AE238" i="8"/>
  <c r="AE221" i="8"/>
  <c r="AE214" i="8"/>
  <c r="AE202" i="8"/>
  <c r="AE200" i="8"/>
  <c r="AE187" i="8"/>
  <c r="AE218" i="8"/>
  <c r="AE234" i="8"/>
  <c r="AE217" i="8"/>
  <c r="AE197" i="8"/>
  <c r="AE189" i="8"/>
  <c r="AE198" i="8"/>
  <c r="AE232" i="8"/>
  <c r="AE228" i="8"/>
  <c r="AE201" i="8"/>
  <c r="AE172" i="8"/>
  <c r="AE183" i="8"/>
  <c r="AE208" i="8"/>
  <c r="AE170" i="8"/>
  <c r="AE169" i="8"/>
  <c r="AE192" i="8"/>
  <c r="AE203" i="8"/>
  <c r="Y85" i="8"/>
  <c r="Y107" i="8"/>
  <c r="Y130" i="8"/>
  <c r="Y152" i="8"/>
  <c r="Y161" i="8"/>
  <c r="Y106" i="8"/>
  <c r="Y128" i="8"/>
  <c r="Y95" i="8"/>
  <c r="Y125" i="8"/>
  <c r="Y113" i="8"/>
  <c r="Y114" i="8"/>
  <c r="Y159" i="8"/>
  <c r="Y110" i="8"/>
  <c r="Y153" i="8"/>
  <c r="Y163" i="8"/>
  <c r="Y102" i="8"/>
  <c r="Y98" i="8"/>
  <c r="Y156" i="8"/>
  <c r="Y141" i="8"/>
  <c r="Y151" i="8"/>
  <c r="Y90" i="8"/>
  <c r="Y135" i="8"/>
  <c r="Y101" i="8"/>
  <c r="Y147" i="8"/>
  <c r="Y86" i="8"/>
  <c r="Y120" i="8"/>
  <c r="Y105" i="8"/>
  <c r="Y115" i="8"/>
  <c r="Y160" i="8"/>
  <c r="Y99" i="8"/>
  <c r="Y133" i="8"/>
  <c r="Y164" i="8"/>
  <c r="Y136" i="8"/>
  <c r="Y109" i="8"/>
  <c r="Y108" i="8"/>
  <c r="Y93" i="8"/>
  <c r="Y103" i="8"/>
  <c r="Y148" i="8"/>
  <c r="Y87" i="8"/>
  <c r="Y121" i="8"/>
  <c r="Y96" i="8"/>
  <c r="Y91" i="8"/>
  <c r="Y137" i="8"/>
  <c r="Y119" i="8"/>
  <c r="Y92" i="8"/>
  <c r="Y88" i="8"/>
  <c r="Y150" i="8"/>
  <c r="Y138" i="8"/>
  <c r="Y131" i="8"/>
  <c r="Y144" i="8"/>
  <c r="Y139" i="8"/>
  <c r="Y123" i="8"/>
  <c r="Y142" i="8"/>
  <c r="Y117" i="8"/>
  <c r="Y132" i="8"/>
  <c r="Y127" i="8"/>
  <c r="Y111" i="8"/>
  <c r="Y134" i="8"/>
  <c r="Y100" i="8"/>
  <c r="Y154" i="8"/>
  <c r="Y162" i="8"/>
  <c r="Y158" i="8"/>
  <c r="Y146" i="8"/>
  <c r="Y118" i="8"/>
  <c r="Y104" i="8"/>
  <c r="Y94" i="8"/>
  <c r="Y126" i="8"/>
  <c r="Y122" i="8"/>
  <c r="Y149" i="8"/>
  <c r="Y157" i="8"/>
  <c r="Y145" i="8"/>
  <c r="Y129" i="8"/>
  <c r="Y89" i="8"/>
  <c r="Y155" i="8"/>
  <c r="Y140" i="8"/>
  <c r="Y124" i="8"/>
  <c r="Y97" i="8"/>
  <c r="Y143" i="8"/>
  <c r="Y116" i="8"/>
  <c r="Y112" i="8"/>
  <c r="AH167" i="8"/>
  <c r="AH236" i="8"/>
  <c r="AH213" i="8"/>
  <c r="AH210" i="8"/>
  <c r="AH185" i="8"/>
  <c r="AH207" i="8"/>
  <c r="AH229" i="8"/>
  <c r="AH168" i="8"/>
  <c r="AH224" i="8"/>
  <c r="AH201" i="8"/>
  <c r="AH198" i="8"/>
  <c r="AH173" i="8"/>
  <c r="AH195" i="8"/>
  <c r="AH217" i="8"/>
  <c r="AH239" i="8"/>
  <c r="AH176" i="8"/>
  <c r="AH223" i="8"/>
  <c r="AH202" i="8"/>
  <c r="AH208" i="8"/>
  <c r="AH230" i="8"/>
  <c r="AH169" i="8"/>
  <c r="AH191" i="8"/>
  <c r="AH238" i="8"/>
  <c r="AH211" i="8"/>
  <c r="AH166" i="8"/>
  <c r="AH196" i="8"/>
  <c r="AH218" i="8"/>
  <c r="AH240" i="8"/>
  <c r="AH179" i="8"/>
  <c r="AH214" i="8"/>
  <c r="AH199" i="8"/>
  <c r="AH245" i="8"/>
  <c r="AH184" i="8"/>
  <c r="AH206" i="8"/>
  <c r="AH228" i="8"/>
  <c r="AH175" i="8"/>
  <c r="AH220" i="8"/>
  <c r="AH205" i="8"/>
  <c r="AH188" i="8"/>
  <c r="AH186" i="8"/>
  <c r="AH231" i="8"/>
  <c r="AH216" i="8"/>
  <c r="AH178" i="8"/>
  <c r="AH226" i="8"/>
  <c r="AH183" i="8"/>
  <c r="AH192" i="8"/>
  <c r="AH235" i="8"/>
  <c r="AH243" i="8"/>
  <c r="AH227" i="8"/>
  <c r="AH187" i="8"/>
  <c r="AH219" i="8"/>
  <c r="AH215" i="8"/>
  <c r="AH212" i="8"/>
  <c r="AH233" i="8"/>
  <c r="AH182" i="8"/>
  <c r="AH200" i="8"/>
  <c r="AH221" i="8"/>
  <c r="AH170" i="8"/>
  <c r="AH189" i="8"/>
  <c r="AH232" i="8"/>
  <c r="AH204" i="8"/>
  <c r="AH222" i="8"/>
  <c r="AH180" i="8"/>
  <c r="AH197" i="8"/>
  <c r="AH171" i="8"/>
  <c r="AH237" i="8"/>
  <c r="AH194" i="8"/>
  <c r="AH225" i="8"/>
  <c r="AH241" i="8"/>
  <c r="AH181" i="8"/>
  <c r="AH203" i="8"/>
  <c r="AH177" i="8"/>
  <c r="AH234" i="8"/>
  <c r="AH209" i="8"/>
  <c r="AH190" i="8"/>
  <c r="AH174" i="8"/>
  <c r="AH242" i="8"/>
  <c r="AH193" i="8"/>
  <c r="AH244" i="8"/>
  <c r="AH172" i="8"/>
  <c r="AC247" i="8"/>
  <c r="AC306" i="8"/>
  <c r="AC268" i="8"/>
  <c r="AC278" i="8"/>
  <c r="AC280" i="8"/>
  <c r="AC275" i="8"/>
  <c r="AC285" i="8"/>
  <c r="AC319" i="8"/>
  <c r="AC282" i="8"/>
  <c r="AC303" i="8"/>
  <c r="AC254" i="8"/>
  <c r="AC312" i="8"/>
  <c r="AC251" i="8"/>
  <c r="AC261" i="8"/>
  <c r="AC295" i="8"/>
  <c r="AC317" i="8"/>
  <c r="AC267" i="8"/>
  <c r="AC313" i="8"/>
  <c r="AC276" i="8"/>
  <c r="AC274" i="8"/>
  <c r="AC320" i="8"/>
  <c r="AC259" i="8"/>
  <c r="AC294" i="8"/>
  <c r="AC255" i="8"/>
  <c r="AC265" i="8"/>
  <c r="AC263" i="8"/>
  <c r="AC308" i="8"/>
  <c r="AC258" i="8"/>
  <c r="AC326" i="8"/>
  <c r="AC304" i="8"/>
  <c r="AC286" i="8"/>
  <c r="AC284" i="8"/>
  <c r="AC281" i="8"/>
  <c r="AC290" i="8"/>
  <c r="AC288" i="8"/>
  <c r="AC262" i="8"/>
  <c r="AC248" i="8"/>
  <c r="AC270" i="8"/>
  <c r="AC266" i="8"/>
  <c r="AC311" i="8"/>
  <c r="AC296" i="8"/>
  <c r="AC315" i="8"/>
  <c r="AC253" i="8"/>
  <c r="AC321" i="8"/>
  <c r="AC291" i="8"/>
  <c r="AC324" i="8"/>
  <c r="AC309" i="8"/>
  <c r="AC279" i="8"/>
  <c r="AC300" i="8"/>
  <c r="AC297" i="8"/>
  <c r="AC318" i="8"/>
  <c r="AC302" i="8"/>
  <c r="AC323" i="8"/>
  <c r="AC310" i="8"/>
  <c r="AC316" i="8"/>
  <c r="AC298" i="8"/>
  <c r="AC256" i="8"/>
  <c r="AC250" i="8"/>
  <c r="AC301" i="8"/>
  <c r="AC272" i="8"/>
  <c r="AC289" i="8"/>
  <c r="AC260" i="8"/>
  <c r="AC277" i="8"/>
  <c r="AC307" i="8"/>
  <c r="AC264" i="8"/>
  <c r="AC287" i="8"/>
  <c r="AC305" i="8"/>
  <c r="AC273" i="8"/>
  <c r="AC299" i="8"/>
  <c r="AC322" i="8"/>
  <c r="AC293" i="8"/>
  <c r="AC269" i="8"/>
  <c r="AC325" i="8"/>
  <c r="AC314" i="8"/>
  <c r="AC249" i="8"/>
  <c r="AC271" i="8"/>
  <c r="AC257" i="8"/>
  <c r="AC252" i="8"/>
  <c r="AC283" i="8"/>
  <c r="AC292" i="8"/>
  <c r="AJ166" i="8"/>
  <c r="AJ235" i="8"/>
  <c r="AJ233" i="8"/>
  <c r="AJ220" i="8"/>
  <c r="AJ183" i="8"/>
  <c r="AJ229" i="8"/>
  <c r="AJ180" i="8"/>
  <c r="AJ226" i="8"/>
  <c r="AJ175" i="8"/>
  <c r="AJ221" i="8"/>
  <c r="AJ208" i="8"/>
  <c r="AJ171" i="8"/>
  <c r="AJ217" i="8"/>
  <c r="AJ168" i="8"/>
  <c r="AJ214" i="8"/>
  <c r="AJ198" i="8"/>
  <c r="AJ173" i="8"/>
  <c r="AJ177" i="8"/>
  <c r="AJ218" i="8"/>
  <c r="AJ169" i="8"/>
  <c r="AJ215" i="8"/>
  <c r="AJ186" i="8"/>
  <c r="AJ213" i="8"/>
  <c r="AJ211" i="8"/>
  <c r="AJ206" i="8"/>
  <c r="AJ188" i="8"/>
  <c r="AJ203" i="8"/>
  <c r="AJ174" i="8"/>
  <c r="AJ200" i="8"/>
  <c r="AJ243" i="8"/>
  <c r="AJ194" i="8"/>
  <c r="AJ240" i="8"/>
  <c r="AJ191" i="8"/>
  <c r="AJ245" i="8"/>
  <c r="AJ219" i="8"/>
  <c r="AJ181" i="8"/>
  <c r="AJ202" i="8"/>
  <c r="AJ185" i="8"/>
  <c r="AJ189" i="8"/>
  <c r="AJ204" i="8"/>
  <c r="AJ236" i="8"/>
  <c r="AJ187" i="8"/>
  <c r="AJ230" i="8"/>
  <c r="AJ201" i="8"/>
  <c r="AJ224" i="8"/>
  <c r="AJ195" i="8"/>
  <c r="AJ227" i="8"/>
  <c r="AJ199" i="8"/>
  <c r="AJ242" i="8"/>
  <c r="AJ179" i="8"/>
  <c r="AJ244" i="8"/>
  <c r="AJ241" i="8"/>
  <c r="AJ190" i="8"/>
  <c r="AJ232" i="8"/>
  <c r="AJ205" i="8"/>
  <c r="AJ178" i="8"/>
  <c r="AJ210" i="8"/>
  <c r="AJ231" i="8"/>
  <c r="AJ192" i="8"/>
  <c r="AJ182" i="8"/>
  <c r="AJ222" i="8"/>
  <c r="AJ193" i="8"/>
  <c r="AJ197" i="8"/>
  <c r="AJ239" i="8"/>
  <c r="AJ196" i="8"/>
  <c r="AJ212" i="8"/>
  <c r="AJ184" i="8"/>
  <c r="AJ238" i="8"/>
  <c r="AJ216" i="8"/>
  <c r="AJ167" i="8"/>
  <c r="AJ237" i="8"/>
  <c r="AJ209" i="8"/>
  <c r="AJ172" i="8"/>
  <c r="AJ223" i="8"/>
  <c r="AJ207" i="8"/>
  <c r="AJ170" i="8"/>
  <c r="AJ234" i="8"/>
  <c r="AJ228" i="8"/>
  <c r="AJ176" i="8"/>
  <c r="AJ225" i="8"/>
  <c r="X171" i="8"/>
  <c r="X194" i="8"/>
  <c r="X216" i="8"/>
  <c r="X238" i="8"/>
  <c r="X200" i="8"/>
  <c r="X217" i="8"/>
  <c r="X239" i="8"/>
  <c r="X178" i="8"/>
  <c r="X188" i="8"/>
  <c r="X181" i="8"/>
  <c r="X179" i="8"/>
  <c r="X182" i="8"/>
  <c r="X180" i="8"/>
  <c r="X166" i="8"/>
  <c r="X241" i="8"/>
  <c r="X203" i="8"/>
  <c r="X177" i="8"/>
  <c r="X174" i="8"/>
  <c r="X196" i="8"/>
  <c r="X236" i="8"/>
  <c r="X193" i="8"/>
  <c r="X226" i="8"/>
  <c r="X211" i="8"/>
  <c r="X221" i="8"/>
  <c r="X243" i="8"/>
  <c r="X176" i="8"/>
  <c r="X228" i="8"/>
  <c r="X190" i="8"/>
  <c r="X175" i="8"/>
  <c r="X185" i="8"/>
  <c r="X207" i="8"/>
  <c r="X230" i="8"/>
  <c r="X192" i="8"/>
  <c r="X225" i="8"/>
  <c r="X222" i="8"/>
  <c r="X244" i="8"/>
  <c r="X183" i="8"/>
  <c r="X218" i="8"/>
  <c r="X168" i="8"/>
  <c r="X213" i="8"/>
  <c r="X210" i="8"/>
  <c r="X232" i="8"/>
  <c r="X229" i="8"/>
  <c r="X201" i="8"/>
  <c r="X197" i="8"/>
  <c r="X205" i="8"/>
  <c r="X189" i="8"/>
  <c r="X173" i="8"/>
  <c r="X204" i="8"/>
  <c r="X199" i="8"/>
  <c r="X184" i="8"/>
  <c r="X227" i="8"/>
  <c r="X187" i="8"/>
  <c r="X172" i="8"/>
  <c r="X224" i="8"/>
  <c r="X191" i="8"/>
  <c r="X198" i="8"/>
  <c r="X219" i="8"/>
  <c r="X237" i="8"/>
  <c r="X235" i="8"/>
  <c r="X212" i="8"/>
  <c r="X223" i="8"/>
  <c r="X202" i="8"/>
  <c r="X186" i="8"/>
  <c r="X245" i="8"/>
  <c r="X234" i="8"/>
  <c r="X206" i="8"/>
  <c r="X209" i="8"/>
  <c r="X240" i="8"/>
  <c r="X170" i="8"/>
  <c r="X220" i="8"/>
  <c r="X169" i="8"/>
  <c r="X208" i="8"/>
  <c r="X231" i="8"/>
  <c r="X242" i="8"/>
  <c r="X215" i="8"/>
  <c r="X167" i="8"/>
  <c r="X195" i="8"/>
  <c r="X214" i="8"/>
  <c r="X233" i="8"/>
  <c r="AH87" i="8"/>
  <c r="AH134" i="8"/>
  <c r="AH156" i="8"/>
  <c r="AH153" i="8"/>
  <c r="AH163" i="8"/>
  <c r="AH102" i="8"/>
  <c r="AH136" i="8"/>
  <c r="AH122" i="8"/>
  <c r="AH144" i="8"/>
  <c r="AH141" i="8"/>
  <c r="AH151" i="8"/>
  <c r="AH90" i="8"/>
  <c r="AH124" i="8"/>
  <c r="AH155" i="8"/>
  <c r="AH86" i="8"/>
  <c r="AH108" i="8"/>
  <c r="AH93" i="8"/>
  <c r="AH115" i="8"/>
  <c r="AH149" i="8"/>
  <c r="AH88" i="8"/>
  <c r="AH143" i="8"/>
  <c r="AH157" i="8"/>
  <c r="AH96" i="8"/>
  <c r="AH164" i="8"/>
  <c r="AH103" i="8"/>
  <c r="AH137" i="8"/>
  <c r="AH159" i="8"/>
  <c r="AH119" i="8"/>
  <c r="AH133" i="8"/>
  <c r="AH142" i="8"/>
  <c r="AH140" i="8"/>
  <c r="AH162" i="8"/>
  <c r="AH113" i="8"/>
  <c r="AH135" i="8"/>
  <c r="AH110" i="8"/>
  <c r="AH106" i="8"/>
  <c r="AH150" i="8"/>
  <c r="AH100" i="8"/>
  <c r="AH98" i="8"/>
  <c r="AH94" i="8"/>
  <c r="AH138" i="8"/>
  <c r="AH147" i="8"/>
  <c r="AH145" i="8"/>
  <c r="AH129" i="8"/>
  <c r="AH126" i="8"/>
  <c r="AH123" i="8"/>
  <c r="AH97" i="8"/>
  <c r="AH92" i="8"/>
  <c r="AH112" i="8"/>
  <c r="AH132" i="8"/>
  <c r="AH127" i="8"/>
  <c r="AH99" i="8"/>
  <c r="AH85" i="8"/>
  <c r="AH139" i="8"/>
  <c r="AH111" i="8"/>
  <c r="AH131" i="8"/>
  <c r="AH130" i="8"/>
  <c r="AH105" i="8"/>
  <c r="AH158" i="8"/>
  <c r="AH152" i="8"/>
  <c r="AH107" i="8"/>
  <c r="AH118" i="8"/>
  <c r="AH161" i="8"/>
  <c r="AH95" i="8"/>
  <c r="AH117" i="8"/>
  <c r="AH125" i="8"/>
  <c r="AH101" i="8"/>
  <c r="AH154" i="8"/>
  <c r="AH114" i="8"/>
  <c r="AH128" i="8"/>
  <c r="AH116" i="8"/>
  <c r="AH146" i="8"/>
  <c r="AH104" i="8"/>
  <c r="AH91" i="8"/>
  <c r="AH89" i="8"/>
  <c r="AH148" i="8"/>
  <c r="AH160" i="8"/>
  <c r="AH121" i="8"/>
  <c r="AH109" i="8"/>
  <c r="AH120" i="8"/>
  <c r="AB167" i="8"/>
  <c r="AB212" i="8"/>
  <c r="AB177" i="8"/>
  <c r="AB174" i="8"/>
  <c r="AB244" i="8"/>
  <c r="AB183" i="8"/>
  <c r="AB205" i="8"/>
  <c r="AB227" i="8"/>
  <c r="AB176" i="8"/>
  <c r="AB211" i="8"/>
  <c r="AB190" i="8"/>
  <c r="AB208" i="8"/>
  <c r="AB230" i="8"/>
  <c r="AB202" i="8"/>
  <c r="AB187" i="8"/>
  <c r="AB245" i="8"/>
  <c r="AB184" i="8"/>
  <c r="AB206" i="8"/>
  <c r="AB228" i="8"/>
  <c r="AB201" i="8"/>
  <c r="AB214" i="8"/>
  <c r="AB243" i="8"/>
  <c r="AB229" i="8"/>
  <c r="AB215" i="8"/>
  <c r="AB189" i="8"/>
  <c r="AB166" i="8"/>
  <c r="AB231" i="8"/>
  <c r="AB217" i="8"/>
  <c r="AB203" i="8"/>
  <c r="AB200" i="8"/>
  <c r="AB175" i="8"/>
  <c r="AB197" i="8"/>
  <c r="AB171" i="8"/>
  <c r="AB240" i="8"/>
  <c r="AB188" i="8"/>
  <c r="AB234" i="8"/>
  <c r="AB185" i="8"/>
  <c r="AB242" i="8"/>
  <c r="AB216" i="8"/>
  <c r="AB225" i="8"/>
  <c r="AB186" i="8"/>
  <c r="AB196" i="8"/>
  <c r="AB170" i="8"/>
  <c r="AB168" i="8"/>
  <c r="AB210" i="8"/>
  <c r="AB195" i="8"/>
  <c r="AB191" i="8"/>
  <c r="AB224" i="8"/>
  <c r="AB233" i="8"/>
  <c r="AB182" i="8"/>
  <c r="AB237" i="8"/>
  <c r="AB173" i="8"/>
  <c r="AB181" i="8"/>
  <c r="AB235" i="8"/>
  <c r="AB220" i="8"/>
  <c r="AB204" i="8"/>
  <c r="AB223" i="8"/>
  <c r="AB172" i="8"/>
  <c r="AB192" i="8"/>
  <c r="AB221" i="8"/>
  <c r="AB179" i="8"/>
  <c r="AB209" i="8"/>
  <c r="AB236" i="8"/>
  <c r="AB207" i="8"/>
  <c r="AB226" i="8"/>
  <c r="AB218" i="8"/>
  <c r="AB213" i="8"/>
  <c r="AB241" i="8"/>
  <c r="AB194" i="8"/>
  <c r="AB193" i="8"/>
  <c r="AB169" i="8"/>
  <c r="AB178" i="8"/>
  <c r="AB198" i="8"/>
  <c r="AB232" i="8"/>
  <c r="AB219" i="8"/>
  <c r="AB238" i="8"/>
  <c r="AB239" i="8"/>
  <c r="AB180" i="8"/>
  <c r="AB199" i="8"/>
  <c r="AB222" i="8"/>
  <c r="AC90" i="8"/>
  <c r="AC137" i="8"/>
  <c r="AC159" i="8"/>
  <c r="AC98" i="8"/>
  <c r="AC120" i="8"/>
  <c r="AC117" i="8"/>
  <c r="AC139" i="8"/>
  <c r="AC113" i="8"/>
  <c r="AC135" i="8"/>
  <c r="AC157" i="8"/>
  <c r="AC96" i="8"/>
  <c r="AC93" i="8"/>
  <c r="AC115" i="8"/>
  <c r="AC107" i="8"/>
  <c r="AC100" i="8"/>
  <c r="AC86" i="8"/>
  <c r="AC142" i="8"/>
  <c r="AC128" i="8"/>
  <c r="AC126" i="8"/>
  <c r="AC161" i="8"/>
  <c r="AC147" i="8"/>
  <c r="AC133" i="8"/>
  <c r="AC118" i="8"/>
  <c r="AC104" i="8"/>
  <c r="AC102" i="8"/>
  <c r="AC95" i="8"/>
  <c r="AC88" i="8"/>
  <c r="AC145" i="8"/>
  <c r="AC130" i="8"/>
  <c r="AC116" i="8"/>
  <c r="AC114" i="8"/>
  <c r="AC101" i="8"/>
  <c r="AC99" i="8"/>
  <c r="AC97" i="8"/>
  <c r="AC153" i="8"/>
  <c r="AC151" i="8"/>
  <c r="AC148" i="8"/>
  <c r="AC144" i="8"/>
  <c r="AC91" i="8"/>
  <c r="AC89" i="8"/>
  <c r="AC87" i="8"/>
  <c r="AC85" i="8"/>
  <c r="AC141" i="8"/>
  <c r="AC127" i="8"/>
  <c r="AC160" i="8"/>
  <c r="AC158" i="8"/>
  <c r="AC156" i="8"/>
  <c r="AC129" i="8"/>
  <c r="AC103" i="8"/>
  <c r="AC155" i="8"/>
  <c r="AC146" i="8"/>
  <c r="AC105" i="8"/>
  <c r="AC123" i="8"/>
  <c r="AC164" i="8"/>
  <c r="AC121" i="8"/>
  <c r="AC108" i="8"/>
  <c r="AC111" i="8"/>
  <c r="AC152" i="8"/>
  <c r="AC162" i="8"/>
  <c r="AC134" i="8"/>
  <c r="AC140" i="8"/>
  <c r="AC163" i="8"/>
  <c r="AC125" i="8"/>
  <c r="AC122" i="8"/>
  <c r="AC92" i="8"/>
  <c r="AC143" i="8"/>
  <c r="AC110" i="8"/>
  <c r="AC131" i="8"/>
  <c r="AC94" i="8"/>
  <c r="AC119" i="8"/>
  <c r="AC109" i="8"/>
  <c r="AC150" i="8"/>
  <c r="AC149" i="8"/>
  <c r="AC132" i="8"/>
  <c r="AC138" i="8"/>
  <c r="AC112" i="8"/>
  <c r="AC136" i="8"/>
  <c r="AC154" i="8"/>
  <c r="AC124" i="8"/>
  <c r="AC106" i="8"/>
  <c r="AJ250" i="8"/>
  <c r="AJ296" i="8"/>
  <c r="AJ270" i="8"/>
  <c r="AJ304" i="8"/>
  <c r="AJ297" i="8"/>
  <c r="AJ264" i="8"/>
  <c r="AJ287" i="8"/>
  <c r="AJ310" i="8"/>
  <c r="AJ307" i="8"/>
  <c r="AJ317" i="8"/>
  <c r="AJ291" i="8"/>
  <c r="AJ316" i="8"/>
  <c r="AJ285" i="8"/>
  <c r="AJ263" i="8"/>
  <c r="AJ286" i="8"/>
  <c r="AJ271" i="8"/>
  <c r="AJ281" i="8"/>
  <c r="AJ325" i="8"/>
  <c r="AJ314" i="8"/>
  <c r="AJ292" i="8"/>
  <c r="AJ284" i="8"/>
  <c r="AJ306" i="8"/>
  <c r="AJ256" i="8"/>
  <c r="AJ266" i="8"/>
  <c r="AJ323" i="8"/>
  <c r="AJ298" i="8"/>
  <c r="AJ282" i="8"/>
  <c r="AJ254" i="8"/>
  <c r="AJ312" i="8"/>
  <c r="AJ299" i="8"/>
  <c r="AJ262" i="8"/>
  <c r="AJ261" i="8"/>
  <c r="AJ293" i="8"/>
  <c r="AJ289" i="8"/>
  <c r="AJ276" i="8"/>
  <c r="AJ273" i="8"/>
  <c r="AJ319" i="8"/>
  <c r="AJ249" i="8"/>
  <c r="AJ324" i="8"/>
  <c r="AJ280" i="8"/>
  <c r="AJ294" i="8"/>
  <c r="AJ277" i="8"/>
  <c r="AJ315" i="8"/>
  <c r="AJ274" i="8"/>
  <c r="AJ258" i="8"/>
  <c r="AJ265" i="8"/>
  <c r="AJ267" i="8"/>
  <c r="AJ305" i="8"/>
  <c r="AJ253" i="8"/>
  <c r="AJ278" i="8"/>
  <c r="AJ321" i="8"/>
  <c r="AJ309" i="8"/>
  <c r="AJ279" i="8"/>
  <c r="AJ251" i="8"/>
  <c r="AJ257" i="8"/>
  <c r="AJ248" i="8"/>
  <c r="AJ320" i="8"/>
  <c r="AJ311" i="8"/>
  <c r="AJ301" i="8"/>
  <c r="AJ326" i="8"/>
  <c r="AJ295" i="8"/>
  <c r="AJ272" i="8"/>
  <c r="AJ290" i="8"/>
  <c r="AJ283" i="8"/>
  <c r="AJ268" i="8"/>
  <c r="AJ322" i="8"/>
  <c r="AJ260" i="8"/>
  <c r="AJ300" i="8"/>
  <c r="AJ252" i="8"/>
  <c r="AJ318" i="8"/>
  <c r="AJ269" i="8"/>
  <c r="AJ308" i="8"/>
  <c r="AJ275" i="8"/>
  <c r="AJ259" i="8"/>
  <c r="AJ313" i="8"/>
  <c r="AJ303" i="8"/>
  <c r="AJ255" i="8"/>
  <c r="AJ288" i="8"/>
  <c r="AJ247" i="8"/>
  <c r="AJ302" i="8"/>
  <c r="AH249" i="8"/>
  <c r="AH317" i="8"/>
  <c r="AH248" i="8"/>
  <c r="AH270" i="8"/>
  <c r="AH267" i="8"/>
  <c r="AH289" i="8"/>
  <c r="AH311" i="8"/>
  <c r="AH250" i="8"/>
  <c r="AH293" i="8"/>
  <c r="AH307" i="8"/>
  <c r="AH316" i="8"/>
  <c r="AH326" i="8"/>
  <c r="AH265" i="8"/>
  <c r="AH287" i="8"/>
  <c r="AH309" i="8"/>
  <c r="AH257" i="8"/>
  <c r="AH271" i="8"/>
  <c r="AH280" i="8"/>
  <c r="AH290" i="8"/>
  <c r="AH312" i="8"/>
  <c r="AH251" i="8"/>
  <c r="AH273" i="8"/>
  <c r="AH319" i="8"/>
  <c r="AH268" i="8"/>
  <c r="AH325" i="8"/>
  <c r="AH299" i="8"/>
  <c r="AH261" i="8"/>
  <c r="AH283" i="8"/>
  <c r="AH315" i="8"/>
  <c r="AH301" i="8"/>
  <c r="AH263" i="8"/>
  <c r="AH269" i="8"/>
  <c r="AH318" i="8"/>
  <c r="AH279" i="8"/>
  <c r="AH324" i="8"/>
  <c r="AH298" i="8"/>
  <c r="AH295" i="8"/>
  <c r="AH255" i="8"/>
  <c r="AH264" i="8"/>
  <c r="AH320" i="8"/>
  <c r="AH258" i="8"/>
  <c r="AH313" i="8"/>
  <c r="AH286" i="8"/>
  <c r="AH308" i="8"/>
  <c r="AH304" i="8"/>
  <c r="AH277" i="8"/>
  <c r="AH274" i="8"/>
  <c r="AH296" i="8"/>
  <c r="AH292" i="8"/>
  <c r="AH253" i="8"/>
  <c r="AH262" i="8"/>
  <c r="AH260" i="8"/>
  <c r="AH291" i="8"/>
  <c r="AH276" i="8"/>
  <c r="AH285" i="8"/>
  <c r="AH284" i="8"/>
  <c r="AH266" i="8"/>
  <c r="AH272" i="8"/>
  <c r="AH254" i="8"/>
  <c r="AH294" i="8"/>
  <c r="AH323" i="8"/>
  <c r="AH282" i="8"/>
  <c r="AH275" i="8"/>
  <c r="AH256" i="8"/>
  <c r="AH322" i="8"/>
  <c r="AH288" i="8"/>
  <c r="AH281" i="8"/>
  <c r="AH321" i="8"/>
  <c r="AH247" i="8"/>
  <c r="AH303" i="8"/>
  <c r="AH314" i="8"/>
  <c r="AH252" i="8"/>
  <c r="AH310" i="8"/>
  <c r="AH259" i="8"/>
  <c r="AH306" i="8"/>
  <c r="AH278" i="8"/>
  <c r="AH300" i="8"/>
  <c r="AH297" i="8"/>
  <c r="AH302" i="8"/>
  <c r="AH305" i="8"/>
  <c r="AB252" i="8"/>
  <c r="AB323" i="8"/>
  <c r="AB262" i="8"/>
  <c r="AB284" i="8"/>
  <c r="AB306" i="8"/>
  <c r="AB303" i="8"/>
  <c r="AB325" i="8"/>
  <c r="AB299" i="8"/>
  <c r="AB321" i="8"/>
  <c r="AB260" i="8"/>
  <c r="AB282" i="8"/>
  <c r="AB279" i="8"/>
  <c r="AB301" i="8"/>
  <c r="AB263" i="8"/>
  <c r="AB285" i="8"/>
  <c r="AB307" i="8"/>
  <c r="AB316" i="8"/>
  <c r="AB326" i="8"/>
  <c r="AB265" i="8"/>
  <c r="AB281" i="8"/>
  <c r="AB250" i="8"/>
  <c r="AB295" i="8"/>
  <c r="AB268" i="8"/>
  <c r="AB313" i="8"/>
  <c r="AB257" i="8"/>
  <c r="AB297" i="8"/>
  <c r="AB271" i="8"/>
  <c r="AB315" i="8"/>
  <c r="AB275" i="8"/>
  <c r="AB249" i="8"/>
  <c r="AB318" i="8"/>
  <c r="AB255" i="8"/>
  <c r="AB312" i="8"/>
  <c r="AB251" i="8"/>
  <c r="AB272" i="8"/>
  <c r="AB256" i="8"/>
  <c r="AB324" i="8"/>
  <c r="AB317" i="8"/>
  <c r="AB309" i="8"/>
  <c r="AB294" i="8"/>
  <c r="AB278" i="8"/>
  <c r="AB305" i="8"/>
  <c r="AB273" i="8"/>
  <c r="AB270" i="8"/>
  <c r="AB266" i="8"/>
  <c r="AB293" i="8"/>
  <c r="AB261" i="8"/>
  <c r="AB258" i="8"/>
  <c r="AB254" i="8"/>
  <c r="AB287" i="8"/>
  <c r="AB296" i="8"/>
  <c r="AB280" i="8"/>
  <c r="AB253" i="8"/>
  <c r="AB322" i="8"/>
  <c r="AB304" i="8"/>
  <c r="AB264" i="8"/>
  <c r="AB310" i="8"/>
  <c r="AB292" i="8"/>
  <c r="AB320" i="8"/>
  <c r="AB302" i="8"/>
  <c r="AB308" i="8"/>
  <c r="AB290" i="8"/>
  <c r="AB248" i="8"/>
  <c r="AB289" i="8"/>
  <c r="AB286" i="8"/>
  <c r="AB276" i="8"/>
  <c r="AB283" i="8"/>
  <c r="AB247" i="8"/>
  <c r="AB267" i="8"/>
  <c r="AB314" i="8"/>
  <c r="AB269" i="8"/>
  <c r="AB311" i="8"/>
  <c r="AB259" i="8"/>
  <c r="AB291" i="8"/>
  <c r="AB288" i="8"/>
  <c r="AB298" i="8"/>
  <c r="AB300" i="8"/>
  <c r="AB277" i="8"/>
  <c r="AB274" i="8"/>
  <c r="AB319" i="8"/>
  <c r="AC169" i="8"/>
  <c r="AC239" i="8"/>
  <c r="AC185" i="8"/>
  <c r="AC180" i="8"/>
  <c r="AC244" i="8"/>
  <c r="AC179" i="8"/>
  <c r="AC221" i="8"/>
  <c r="AC236" i="8"/>
  <c r="AC202" i="8"/>
  <c r="AC172" i="8"/>
  <c r="AC178" i="8"/>
  <c r="AC230" i="8"/>
  <c r="AC214" i="8"/>
  <c r="AC196" i="8"/>
  <c r="AC212" i="8"/>
  <c r="AC201" i="8"/>
  <c r="AC231" i="8"/>
  <c r="AC177" i="8"/>
  <c r="AC206" i="8"/>
  <c r="AC166" i="8"/>
  <c r="AC229" i="8"/>
  <c r="AC167" i="8"/>
  <c r="AC207" i="8"/>
  <c r="AC245" i="8"/>
  <c r="AC226" i="8"/>
  <c r="AC205" i="8"/>
  <c r="AC237" i="8"/>
  <c r="AC195" i="8"/>
  <c r="AC197" i="8"/>
  <c r="AC190" i="8"/>
  <c r="AC193" i="8"/>
  <c r="AC200" i="8"/>
  <c r="AC198" i="8"/>
  <c r="AC227" i="8"/>
  <c r="AC194" i="8"/>
  <c r="AC199" i="8"/>
  <c r="AC188" i="8"/>
  <c r="AC233" i="8"/>
  <c r="AC191" i="8"/>
  <c r="AC182" i="8"/>
  <c r="AC210" i="8"/>
  <c r="AC168" i="8"/>
  <c r="AC243" i="8"/>
  <c r="AC222" i="8"/>
  <c r="AC215" i="8"/>
  <c r="AC241" i="8"/>
  <c r="AC209" i="8"/>
  <c r="AC242" i="8"/>
  <c r="AC217" i="8"/>
  <c r="AC219" i="8"/>
  <c r="AC216" i="8"/>
  <c r="AC240" i="8"/>
  <c r="AC228" i="8"/>
  <c r="AC225" i="8"/>
  <c r="AC203" i="8"/>
  <c r="AC223" i="8"/>
  <c r="AC235" i="8"/>
  <c r="AC211" i="8"/>
  <c r="AC187" i="8"/>
  <c r="AC174" i="8"/>
  <c r="AC234" i="8"/>
  <c r="AC189" i="8"/>
  <c r="AC220" i="8"/>
  <c r="AC173" i="8"/>
  <c r="AC171" i="8"/>
  <c r="AC213" i="8"/>
  <c r="AC184" i="8"/>
  <c r="AC170" i="8"/>
  <c r="AC192" i="8"/>
  <c r="AC238" i="8"/>
  <c r="AC176" i="8"/>
  <c r="AC175" i="8"/>
  <c r="AC204" i="8"/>
  <c r="AC208" i="8"/>
  <c r="AC186" i="8"/>
  <c r="AC232" i="8"/>
  <c r="AC218" i="8"/>
  <c r="AC181" i="8"/>
  <c r="AC224" i="8"/>
  <c r="AC183" i="8"/>
  <c r="AJ88" i="8"/>
  <c r="AJ133" i="8"/>
  <c r="AJ138" i="8"/>
  <c r="AJ156" i="8"/>
  <c r="AJ161" i="8"/>
  <c r="AJ121" i="8"/>
  <c r="AJ131" i="8"/>
  <c r="AJ130" i="8"/>
  <c r="AJ102" i="8"/>
  <c r="AJ142" i="8"/>
  <c r="AJ125" i="8"/>
  <c r="AJ95" i="8"/>
  <c r="AJ116" i="8"/>
  <c r="AJ99" i="8"/>
  <c r="AJ105" i="8"/>
  <c r="AJ89" i="8"/>
  <c r="AJ123" i="8"/>
  <c r="AJ127" i="8"/>
  <c r="AJ134" i="8"/>
  <c r="AJ140" i="8"/>
  <c r="AJ87" i="8"/>
  <c r="AJ91" i="8"/>
  <c r="AJ98" i="8"/>
  <c r="AJ104" i="8"/>
  <c r="AJ139" i="8"/>
  <c r="AJ118" i="8"/>
  <c r="AJ86" i="8"/>
  <c r="AJ92" i="8"/>
  <c r="AJ155" i="8"/>
  <c r="AJ162" i="8"/>
  <c r="AJ141" i="8"/>
  <c r="AJ157" i="8"/>
  <c r="AJ151" i="8"/>
  <c r="AJ107" i="8"/>
  <c r="AJ114" i="8"/>
  <c r="AJ115" i="8"/>
  <c r="AJ96" i="8"/>
  <c r="AJ148" i="8"/>
  <c r="AJ159" i="8"/>
  <c r="AJ90" i="8"/>
  <c r="AJ149" i="8"/>
  <c r="AJ154" i="8"/>
  <c r="AJ136" i="8"/>
  <c r="AJ110" i="8"/>
  <c r="AJ158" i="8"/>
  <c r="AJ113" i="8"/>
  <c r="AJ153" i="8"/>
  <c r="AJ112" i="8"/>
  <c r="AJ143" i="8"/>
  <c r="AJ132" i="8"/>
  <c r="AJ129" i="8"/>
  <c r="AJ119" i="8"/>
  <c r="AJ108" i="8"/>
  <c r="AJ93" i="8"/>
  <c r="AJ146" i="8"/>
  <c r="AJ164" i="8"/>
  <c r="AJ152" i="8"/>
  <c r="AJ126" i="8"/>
  <c r="AJ106" i="8"/>
  <c r="AJ145" i="8"/>
  <c r="AJ103" i="8"/>
  <c r="AJ147" i="8"/>
  <c r="AJ128" i="8"/>
  <c r="AJ137" i="8"/>
  <c r="AJ100" i="8"/>
  <c r="AJ120" i="8"/>
  <c r="AJ101" i="8"/>
  <c r="AJ109" i="8"/>
  <c r="AJ135" i="8"/>
  <c r="AJ111" i="8"/>
  <c r="AJ122" i="8"/>
  <c r="AJ97" i="8"/>
  <c r="AJ144" i="8"/>
  <c r="AJ160" i="8"/>
  <c r="AJ124" i="8"/>
  <c r="AJ117" i="8"/>
  <c r="AJ94" i="8"/>
  <c r="AJ150" i="8"/>
  <c r="AJ85" i="8"/>
  <c r="AJ163" i="8"/>
  <c r="AL171" i="8"/>
  <c r="AL200" i="8"/>
  <c r="AL188" i="8"/>
  <c r="AL205" i="8"/>
  <c r="AL227" i="8"/>
  <c r="AL166" i="8"/>
  <c r="AL175" i="8"/>
  <c r="AL185" i="8"/>
  <c r="AL207" i="8"/>
  <c r="AL176" i="8"/>
  <c r="AL193" i="8"/>
  <c r="AL215" i="8"/>
  <c r="AL237" i="8"/>
  <c r="AL234" i="8"/>
  <c r="AL173" i="8"/>
  <c r="AL195" i="8"/>
  <c r="AL206" i="8"/>
  <c r="AL228" i="8"/>
  <c r="AL167" i="8"/>
  <c r="AL189" i="8"/>
  <c r="AL186" i="8"/>
  <c r="AL208" i="8"/>
  <c r="AL194" i="8"/>
  <c r="AL216" i="8"/>
  <c r="AL238" i="8"/>
  <c r="AL177" i="8"/>
  <c r="AL174" i="8"/>
  <c r="AL196" i="8"/>
  <c r="AL182" i="8"/>
  <c r="AL204" i="8"/>
  <c r="AL226" i="8"/>
  <c r="AL235" i="8"/>
  <c r="AL245" i="8"/>
  <c r="AL184" i="8"/>
  <c r="AL230" i="8"/>
  <c r="AL239" i="8"/>
  <c r="AL211" i="8"/>
  <c r="AL220" i="8"/>
  <c r="AL241" i="8"/>
  <c r="AL179" i="8"/>
  <c r="AL222" i="8"/>
  <c r="AL231" i="8"/>
  <c r="AL217" i="8"/>
  <c r="AL202" i="8"/>
  <c r="AL198" i="8"/>
  <c r="AL183" i="8"/>
  <c r="AL212" i="8"/>
  <c r="AL191" i="8"/>
  <c r="AL221" i="8"/>
  <c r="AL242" i="8"/>
  <c r="AL214" i="8"/>
  <c r="AL209" i="8"/>
  <c r="AL181" i="8"/>
  <c r="AL213" i="8"/>
  <c r="AL172" i="8"/>
  <c r="AL169" i="8"/>
  <c r="AL201" i="8"/>
  <c r="AL243" i="8"/>
  <c r="AL236" i="8"/>
  <c r="AL168" i="8"/>
  <c r="AL210" i="8"/>
  <c r="AL170" i="8"/>
  <c r="AL233" i="8"/>
  <c r="AL192" i="8"/>
  <c r="AL232" i="8"/>
  <c r="AL190" i="8"/>
  <c r="AL225" i="8"/>
  <c r="AL223" i="8"/>
  <c r="AL197" i="8"/>
  <c r="AL244" i="8"/>
  <c r="AL218" i="8"/>
  <c r="AL229" i="8"/>
  <c r="AL180" i="8"/>
  <c r="AL178" i="8"/>
  <c r="AL199" i="8"/>
  <c r="AL187" i="8"/>
  <c r="AL240" i="8"/>
  <c r="AL224" i="8"/>
  <c r="AL203" i="8"/>
  <c r="AL219" i="8"/>
  <c r="AD249" i="8"/>
  <c r="AD296" i="8"/>
  <c r="AD318" i="8"/>
  <c r="AD315" i="8"/>
  <c r="AD254" i="8"/>
  <c r="AD276" i="8"/>
  <c r="AD298" i="8"/>
  <c r="AD272" i="8"/>
  <c r="AD294" i="8"/>
  <c r="AD291" i="8"/>
  <c r="AD313" i="8"/>
  <c r="AD252" i="8"/>
  <c r="AD274" i="8"/>
  <c r="AD305" i="8"/>
  <c r="AD319" i="8"/>
  <c r="AD258" i="8"/>
  <c r="AD255" i="8"/>
  <c r="AD277" i="8"/>
  <c r="AD299" i="8"/>
  <c r="AD321" i="8"/>
  <c r="AD293" i="8"/>
  <c r="AD271" i="8"/>
  <c r="AD303" i="8"/>
  <c r="AD265" i="8"/>
  <c r="AD251" i="8"/>
  <c r="AD269" i="8"/>
  <c r="AD247" i="8"/>
  <c r="AD267" i="8"/>
  <c r="AD324" i="8"/>
  <c r="AD310" i="8"/>
  <c r="AD308" i="8"/>
  <c r="AD270" i="8"/>
  <c r="AD302" i="8"/>
  <c r="AD288" i="8"/>
  <c r="AD250" i="8"/>
  <c r="AD259" i="8"/>
  <c r="AD290" i="8"/>
  <c r="AD287" i="8"/>
  <c r="AD284" i="8"/>
  <c r="AD280" i="8"/>
  <c r="AD253" i="8"/>
  <c r="AD309" i="8"/>
  <c r="AD260" i="8"/>
  <c r="AD268" i="8"/>
  <c r="AD312" i="8"/>
  <c r="AD297" i="8"/>
  <c r="AD248" i="8"/>
  <c r="AD256" i="8"/>
  <c r="AD300" i="8"/>
  <c r="AD285" i="8"/>
  <c r="AD283" i="8"/>
  <c r="AD314" i="8"/>
  <c r="AD311" i="8"/>
  <c r="AD282" i="8"/>
  <c r="AD323" i="8"/>
  <c r="AD316" i="8"/>
  <c r="AD275" i="8"/>
  <c r="AD317" i="8"/>
  <c r="AD326" i="8"/>
  <c r="AD262" i="8"/>
  <c r="AD281" i="8"/>
  <c r="AD278" i="8"/>
  <c r="AD273" i="8"/>
  <c r="AD257" i="8"/>
  <c r="AD266" i="8"/>
  <c r="AD261" i="8"/>
  <c r="AD289" i="8"/>
  <c r="AD320" i="8"/>
  <c r="AD322" i="8"/>
  <c r="AD295" i="8"/>
  <c r="AD325" i="8"/>
  <c r="AD301" i="8"/>
  <c r="AD292" i="8"/>
  <c r="AD263" i="8"/>
  <c r="AD306" i="8"/>
  <c r="AD304" i="8"/>
  <c r="AD307" i="8"/>
  <c r="AD286" i="8"/>
  <c r="AD279" i="8"/>
  <c r="AD264" i="8"/>
  <c r="AM144" i="8"/>
  <c r="AM101" i="8"/>
  <c r="AM156" i="8"/>
  <c r="AM89" i="8"/>
  <c r="AM154" i="8"/>
  <c r="AM140" i="8"/>
  <c r="AM160" i="8"/>
  <c r="AM99" i="8"/>
  <c r="AM105" i="8"/>
  <c r="AM111" i="8"/>
  <c r="AM118" i="8"/>
  <c r="AM104" i="8"/>
  <c r="AM112" i="8"/>
  <c r="AM131" i="8"/>
  <c r="AM134" i="8"/>
  <c r="AM139" i="8"/>
  <c r="AM133" i="8"/>
  <c r="AM141" i="8"/>
  <c r="AM150" i="8"/>
  <c r="AM86" i="8"/>
  <c r="AM107" i="8"/>
  <c r="AM110" i="8"/>
  <c r="AM115" i="8"/>
  <c r="AM109" i="8"/>
  <c r="AM117" i="8"/>
  <c r="AM126" i="8"/>
  <c r="AM148" i="8"/>
  <c r="AM95" i="8"/>
  <c r="AM98" i="8"/>
  <c r="AM103" i="8"/>
  <c r="AM132" i="8"/>
  <c r="AM93" i="8"/>
  <c r="AM114" i="8"/>
  <c r="AM85" i="8"/>
  <c r="AM147" i="8"/>
  <c r="AM91" i="8"/>
  <c r="AM153" i="8"/>
  <c r="AM124" i="8"/>
  <c r="AM123" i="8"/>
  <c r="AM161" i="8"/>
  <c r="AM129" i="8"/>
  <c r="AM100" i="8"/>
  <c r="AM122" i="8"/>
  <c r="AM87" i="8"/>
  <c r="AM128" i="8"/>
  <c r="AM125" i="8"/>
  <c r="AM145" i="8"/>
  <c r="AM157" i="8"/>
  <c r="AM116" i="8"/>
  <c r="AM155" i="8"/>
  <c r="AM108" i="8"/>
  <c r="AM120" i="8"/>
  <c r="AM162" i="8"/>
  <c r="AM151" i="8"/>
  <c r="AM138" i="8"/>
  <c r="AM127" i="8"/>
  <c r="AM102" i="8"/>
  <c r="AM159" i="8"/>
  <c r="AM90" i="8"/>
  <c r="AM163" i="8"/>
  <c r="AM137" i="8"/>
  <c r="AM121" i="8"/>
  <c r="AM135" i="8"/>
  <c r="AM119" i="8"/>
  <c r="AM130" i="8"/>
  <c r="AM152" i="8"/>
  <c r="AM149" i="8"/>
  <c r="AM94" i="8"/>
  <c r="AM113" i="8"/>
  <c r="AM164" i="8"/>
  <c r="AM158" i="8"/>
  <c r="AM136" i="8"/>
  <c r="AM88" i="8"/>
  <c r="AM106" i="8"/>
  <c r="AM143" i="8"/>
  <c r="AM146" i="8"/>
  <c r="AM97" i="8"/>
  <c r="AM96" i="8"/>
  <c r="AM142" i="8"/>
  <c r="AM92" i="8"/>
  <c r="AK168" i="8"/>
  <c r="AK191" i="8"/>
  <c r="AK213" i="8"/>
  <c r="AK210" i="8"/>
  <c r="AK232" i="8"/>
  <c r="AK171" i="8"/>
  <c r="AK205" i="8"/>
  <c r="AK179" i="8"/>
  <c r="AK201" i="8"/>
  <c r="AK198" i="8"/>
  <c r="AK220" i="8"/>
  <c r="AK227" i="8"/>
  <c r="AK193" i="8"/>
  <c r="AK212" i="8"/>
  <c r="AK214" i="8"/>
  <c r="AK223" i="8"/>
  <c r="AK233" i="8"/>
  <c r="AK172" i="8"/>
  <c r="AK206" i="8"/>
  <c r="AK228" i="8"/>
  <c r="AK200" i="8"/>
  <c r="AK202" i="8"/>
  <c r="AK211" i="8"/>
  <c r="AK221" i="8"/>
  <c r="AK243" i="8"/>
  <c r="AK194" i="8"/>
  <c r="AK216" i="8"/>
  <c r="AK188" i="8"/>
  <c r="AK190" i="8"/>
  <c r="AK199" i="8"/>
  <c r="AK209" i="8"/>
  <c r="AK231" i="8"/>
  <c r="AK182" i="8"/>
  <c r="AK204" i="8"/>
  <c r="AK167" i="8"/>
  <c r="AK234" i="8"/>
  <c r="AK219" i="8"/>
  <c r="AK169" i="8"/>
  <c r="AK178" i="8"/>
  <c r="AK174" i="8"/>
  <c r="AK183" i="8"/>
  <c r="AK180" i="8"/>
  <c r="AK237" i="8"/>
  <c r="AK197" i="8"/>
  <c r="AK230" i="8"/>
  <c r="AK215" i="8"/>
  <c r="AK186" i="8"/>
  <c r="AK170" i="8"/>
  <c r="AK203" i="8"/>
  <c r="AK245" i="8"/>
  <c r="AK241" i="8"/>
  <c r="AK225" i="8"/>
  <c r="AK208" i="8"/>
  <c r="AK240" i="8"/>
  <c r="AK189" i="8"/>
  <c r="AK196" i="8"/>
  <c r="AK192" i="8"/>
  <c r="AK176" i="8"/>
  <c r="AK175" i="8"/>
  <c r="AK242" i="8"/>
  <c r="AK235" i="8"/>
  <c r="AK181" i="8"/>
  <c r="AK185" i="8"/>
  <c r="AK224" i="8"/>
  <c r="AK184" i="8"/>
  <c r="AK238" i="8"/>
  <c r="AK195" i="8"/>
  <c r="AK226" i="8"/>
  <c r="AK218" i="8"/>
  <c r="AK229" i="8"/>
  <c r="AK217" i="8"/>
  <c r="AK239" i="8"/>
  <c r="AK166" i="8"/>
  <c r="AK187" i="8"/>
  <c r="AK244" i="8"/>
  <c r="AK236" i="8"/>
  <c r="AK177" i="8"/>
  <c r="AK222" i="8"/>
  <c r="AK173" i="8"/>
  <c r="AK207" i="8"/>
  <c r="AF250" i="8"/>
  <c r="AF260" i="8"/>
  <c r="AF282" i="8"/>
  <c r="AF320" i="8"/>
  <c r="AF325" i="8"/>
  <c r="AF264" i="8"/>
  <c r="AF275" i="8"/>
  <c r="AF317" i="8"/>
  <c r="AF319" i="8"/>
  <c r="AF258" i="8"/>
  <c r="AF315" i="8"/>
  <c r="AF301" i="8"/>
  <c r="AF309" i="8"/>
  <c r="AF251" i="8"/>
  <c r="AF281" i="8"/>
  <c r="AF283" i="8"/>
  <c r="AF292" i="8"/>
  <c r="AF255" i="8"/>
  <c r="AF265" i="8"/>
  <c r="AF303" i="8"/>
  <c r="AF298" i="8"/>
  <c r="AF271" i="8"/>
  <c r="AF297" i="8"/>
  <c r="AF313" i="8"/>
  <c r="AF267" i="8"/>
  <c r="AF293" i="8"/>
  <c r="AF247" i="8"/>
  <c r="AF249" i="8"/>
  <c r="AF277" i="8"/>
  <c r="AF323" i="8"/>
  <c r="AF321" i="8"/>
  <c r="AF294" i="8"/>
  <c r="AF279" i="8"/>
  <c r="AF312" i="8"/>
  <c r="AF287" i="8"/>
  <c r="AF273" i="8"/>
  <c r="AF280" i="8"/>
  <c r="AF289" i="8"/>
  <c r="AF263" i="8"/>
  <c r="AF259" i="8"/>
  <c r="AF326" i="8"/>
  <c r="AF252" i="8"/>
  <c r="AF318" i="8"/>
  <c r="AF314" i="8"/>
  <c r="AF261" i="8"/>
  <c r="AF306" i="8"/>
  <c r="AF290" i="8"/>
  <c r="AF296" i="8"/>
  <c r="AF257" i="8"/>
  <c r="AF304" i="8"/>
  <c r="AF254" i="8"/>
  <c r="AF299" i="8"/>
  <c r="AF285" i="8"/>
  <c r="AF322" i="8"/>
  <c r="AF305" i="8"/>
  <c r="AF272" i="8"/>
  <c r="AF310" i="8"/>
  <c r="AF248" i="8"/>
  <c r="AF253" i="8"/>
  <c r="AF307" i="8"/>
  <c r="AF324" i="8"/>
  <c r="AF295" i="8"/>
  <c r="AF300" i="8"/>
  <c r="AF316" i="8"/>
  <c r="AF262" i="8"/>
  <c r="AF291" i="8"/>
  <c r="AF266" i="8"/>
  <c r="AF256" i="8"/>
  <c r="AF278" i="8"/>
  <c r="AF311" i="8"/>
  <c r="AF286" i="8"/>
  <c r="AF270" i="8"/>
  <c r="AF274" i="8"/>
  <c r="AF308" i="8"/>
  <c r="AF268" i="8"/>
  <c r="AF288" i="8"/>
  <c r="AF269" i="8"/>
  <c r="AF276" i="8"/>
  <c r="AF302" i="8"/>
  <c r="AF284" i="8"/>
  <c r="Z85" i="8"/>
  <c r="Z118" i="8"/>
  <c r="Z152" i="8"/>
  <c r="Z103" i="8"/>
  <c r="Z137" i="8"/>
  <c r="Z159" i="8"/>
  <c r="Z98" i="8"/>
  <c r="Z155" i="8"/>
  <c r="Z94" i="8"/>
  <c r="Z128" i="8"/>
  <c r="Z156" i="8"/>
  <c r="Z113" i="8"/>
  <c r="Z135" i="8"/>
  <c r="Z157" i="8"/>
  <c r="Z106" i="8"/>
  <c r="Z104" i="8"/>
  <c r="Z126" i="8"/>
  <c r="Z124" i="8"/>
  <c r="Z122" i="8"/>
  <c r="Z144" i="8"/>
  <c r="Z114" i="8"/>
  <c r="Z112" i="8"/>
  <c r="Z110" i="8"/>
  <c r="Z108" i="8"/>
  <c r="Z153" i="8"/>
  <c r="Z120" i="8"/>
  <c r="Z100" i="8"/>
  <c r="Z86" i="8"/>
  <c r="Z92" i="8"/>
  <c r="Z102" i="8"/>
  <c r="Z119" i="8"/>
  <c r="Z117" i="8"/>
  <c r="Z139" i="8"/>
  <c r="Z149" i="8"/>
  <c r="Z123" i="8"/>
  <c r="Z121" i="8"/>
  <c r="Z115" i="8"/>
  <c r="Z97" i="8"/>
  <c r="Z107" i="8"/>
  <c r="Z105" i="8"/>
  <c r="Z127" i="8"/>
  <c r="Z125" i="8"/>
  <c r="Z111" i="8"/>
  <c r="Z109" i="8"/>
  <c r="Z95" i="8"/>
  <c r="Z93" i="8"/>
  <c r="Z101" i="8"/>
  <c r="Z99" i="8"/>
  <c r="Z116" i="8"/>
  <c r="Z136" i="8"/>
  <c r="Z162" i="8"/>
  <c r="Z150" i="8"/>
  <c r="Z161" i="8"/>
  <c r="Z143" i="8"/>
  <c r="Z163" i="8"/>
  <c r="Z88" i="8"/>
  <c r="Z146" i="8"/>
  <c r="Z140" i="8"/>
  <c r="Z131" i="8"/>
  <c r="Z151" i="8"/>
  <c r="Z147" i="8"/>
  <c r="Z158" i="8"/>
  <c r="Z142" i="8"/>
  <c r="Z96" i="8"/>
  <c r="Z91" i="8"/>
  <c r="Z87" i="8"/>
  <c r="Z154" i="8"/>
  <c r="Z133" i="8"/>
  <c r="Z130" i="8"/>
  <c r="Z138" i="8"/>
  <c r="Z134" i="8"/>
  <c r="Z90" i="8"/>
  <c r="Z145" i="8"/>
  <c r="Z129" i="8"/>
  <c r="Z148" i="8"/>
  <c r="Z141" i="8"/>
  <c r="Z132" i="8"/>
  <c r="Z89" i="8"/>
  <c r="Z164" i="8"/>
  <c r="Z160" i="8"/>
  <c r="AL252" i="8"/>
  <c r="AL321" i="8"/>
  <c r="AL271" i="8"/>
  <c r="AL281" i="8"/>
  <c r="AL304" i="8"/>
  <c r="AL301" i="8"/>
  <c r="AL316" i="8"/>
  <c r="AL288" i="8"/>
  <c r="AL249" i="8"/>
  <c r="AL247" i="8"/>
  <c r="AL257" i="8"/>
  <c r="AL256" i="8"/>
  <c r="AL277" i="8"/>
  <c r="AL268" i="8"/>
  <c r="AL264" i="8"/>
  <c r="AL272" i="8"/>
  <c r="AL294" i="8"/>
  <c r="AL275" i="8"/>
  <c r="AL279" i="8"/>
  <c r="AL311" i="8"/>
  <c r="AL314" i="8"/>
  <c r="AL260" i="8"/>
  <c r="AL317" i="8"/>
  <c r="AL280" i="8"/>
  <c r="AL251" i="8"/>
  <c r="AL324" i="8"/>
  <c r="AL319" i="8"/>
  <c r="AL293" i="8"/>
  <c r="AL303" i="8"/>
  <c r="AL262" i="8"/>
  <c r="AL300" i="8"/>
  <c r="AL299" i="8"/>
  <c r="AL283" i="8"/>
  <c r="AL287" i="8"/>
  <c r="AL302" i="8"/>
  <c r="AL308" i="8"/>
  <c r="AL248" i="8"/>
  <c r="AL322" i="8"/>
  <c r="AL289" i="8"/>
  <c r="AL312" i="8"/>
  <c r="AL263" i="8"/>
  <c r="AL282" i="8"/>
  <c r="AL315" i="8"/>
  <c r="AL292" i="8"/>
  <c r="AL310" i="8"/>
  <c r="AL270" i="8"/>
  <c r="AL267" i="8"/>
  <c r="AL291" i="8"/>
  <c r="AL274" i="8"/>
  <c r="AL258" i="8"/>
  <c r="AL326" i="8"/>
  <c r="AL255" i="8"/>
  <c r="AL284" i="8"/>
  <c r="AL323" i="8"/>
  <c r="AL313" i="8"/>
  <c r="AL266" i="8"/>
  <c r="AL286" i="8"/>
  <c r="AL290" i="8"/>
  <c r="AL250" i="8"/>
  <c r="AL278" i="8"/>
  <c r="AL307" i="8"/>
  <c r="AL254" i="8"/>
  <c r="AL295" i="8"/>
  <c r="AL325" i="8"/>
  <c r="AL259" i="8"/>
  <c r="AL265" i="8"/>
  <c r="AL298" i="8"/>
  <c r="AL320" i="8"/>
  <c r="AL276" i="8"/>
  <c r="AL306" i="8"/>
  <c r="AL285" i="8"/>
  <c r="AL318" i="8"/>
  <c r="AL261" i="8"/>
  <c r="AL296" i="8"/>
  <c r="AL305" i="8"/>
  <c r="AL253" i="8"/>
  <c r="AL273" i="8"/>
  <c r="AL269" i="8"/>
  <c r="AL297" i="8"/>
  <c r="AL309" i="8"/>
  <c r="AD85" i="8"/>
  <c r="AD144" i="8"/>
  <c r="AD153" i="8"/>
  <c r="AD95" i="8"/>
  <c r="AD127" i="8"/>
  <c r="AD129" i="8"/>
  <c r="AD88" i="8"/>
  <c r="AD99" i="8"/>
  <c r="AD133" i="8"/>
  <c r="AD93" i="8"/>
  <c r="AD94" i="8"/>
  <c r="AD115" i="8"/>
  <c r="AD116" i="8"/>
  <c r="AD130" i="8"/>
  <c r="AD87" i="8"/>
  <c r="AD121" i="8"/>
  <c r="AD156" i="8"/>
  <c r="AD141" i="8"/>
  <c r="AD103" i="8"/>
  <c r="AD149" i="8"/>
  <c r="AD117" i="8"/>
  <c r="AD118" i="8"/>
  <c r="AD109" i="8"/>
  <c r="AD106" i="8"/>
  <c r="AD152" i="8"/>
  <c r="AD114" i="8"/>
  <c r="AD100" i="8"/>
  <c r="AD134" i="8"/>
  <c r="AD120" i="8"/>
  <c r="AD128" i="8"/>
  <c r="AD90" i="8"/>
  <c r="AD161" i="8"/>
  <c r="AD110" i="8"/>
  <c r="AD132" i="8"/>
  <c r="AD140" i="8"/>
  <c r="AD102" i="8"/>
  <c r="AD104" i="8"/>
  <c r="AD122" i="8"/>
  <c r="AD155" i="8"/>
  <c r="AD151" i="8"/>
  <c r="AD113" i="8"/>
  <c r="AD159" i="8"/>
  <c r="AD157" i="8"/>
  <c r="AD91" i="8"/>
  <c r="AD162" i="8"/>
  <c r="AD123" i="8"/>
  <c r="AD143" i="8"/>
  <c r="AD139" i="8"/>
  <c r="AD101" i="8"/>
  <c r="AD147" i="8"/>
  <c r="AD145" i="8"/>
  <c r="AD131" i="8"/>
  <c r="AD160" i="8"/>
  <c r="AD135" i="8"/>
  <c r="AD97" i="8"/>
  <c r="AD119" i="8"/>
  <c r="AD148" i="8"/>
  <c r="AD163" i="8"/>
  <c r="AD158" i="8"/>
  <c r="AD154" i="8"/>
  <c r="AD150" i="8"/>
  <c r="AD146" i="8"/>
  <c r="AD137" i="8"/>
  <c r="AD111" i="8"/>
  <c r="AD138" i="8"/>
  <c r="AD98" i="8"/>
  <c r="AD126" i="8"/>
  <c r="AD86" i="8"/>
  <c r="AD142" i="8"/>
  <c r="AD108" i="8"/>
  <c r="AD136" i="8"/>
  <c r="AD96" i="8"/>
  <c r="AD112" i="8"/>
  <c r="AD124" i="8"/>
  <c r="AD107" i="8"/>
  <c r="AD105" i="8"/>
  <c r="AD125" i="8"/>
  <c r="AD164" i="8"/>
  <c r="AD89" i="8"/>
  <c r="AD92" i="8"/>
  <c r="AM166" i="8"/>
  <c r="AM212" i="8"/>
  <c r="AM234" i="8"/>
  <c r="AM185" i="8"/>
  <c r="AM231" i="8"/>
  <c r="AM170" i="8"/>
  <c r="AM192" i="8"/>
  <c r="AM214" i="8"/>
  <c r="AM223" i="8"/>
  <c r="AM213" i="8"/>
  <c r="AM208" i="8"/>
  <c r="AM242" i="8"/>
  <c r="AM181" i="8"/>
  <c r="AM203" i="8"/>
  <c r="AM211" i="8"/>
  <c r="AM245" i="8"/>
  <c r="AM196" i="8"/>
  <c r="AM230" i="8"/>
  <c r="AM169" i="8"/>
  <c r="AM191" i="8"/>
  <c r="AM224" i="8"/>
  <c r="AM225" i="8"/>
  <c r="AM197" i="8"/>
  <c r="AM243" i="8"/>
  <c r="AM182" i="8"/>
  <c r="AM204" i="8"/>
  <c r="AM226" i="8"/>
  <c r="AM187" i="8"/>
  <c r="AM244" i="8"/>
  <c r="AM206" i="8"/>
  <c r="AM239" i="8"/>
  <c r="AM175" i="8"/>
  <c r="AM232" i="8"/>
  <c r="AM194" i="8"/>
  <c r="AM227" i="8"/>
  <c r="AM236" i="8"/>
  <c r="AM186" i="8"/>
  <c r="AM237" i="8"/>
  <c r="AM205" i="8"/>
  <c r="AM238" i="8"/>
  <c r="AM200" i="8"/>
  <c r="AM174" i="8"/>
  <c r="AM219" i="8"/>
  <c r="AM193" i="8"/>
  <c r="AM202" i="8"/>
  <c r="AM188" i="8"/>
  <c r="AM233" i="8"/>
  <c r="AM207" i="8"/>
  <c r="AM240" i="8"/>
  <c r="AM190" i="8"/>
  <c r="AM173" i="8"/>
  <c r="AM228" i="8"/>
  <c r="AM176" i="8"/>
  <c r="AM184" i="8"/>
  <c r="AM168" i="8"/>
  <c r="AM235" i="8"/>
  <c r="AM195" i="8"/>
  <c r="AM179" i="8"/>
  <c r="AM177" i="8"/>
  <c r="AM171" i="8"/>
  <c r="AM189" i="8"/>
  <c r="AM218" i="8"/>
  <c r="AM198" i="8"/>
  <c r="AM216" i="8"/>
  <c r="AM221" i="8"/>
  <c r="AM180" i="8"/>
  <c r="AM172" i="8"/>
  <c r="AM209" i="8"/>
  <c r="AM183" i="8"/>
  <c r="AM217" i="8"/>
  <c r="AM167" i="8"/>
  <c r="AM199" i="8"/>
  <c r="AM178" i="8"/>
  <c r="AM241" i="8"/>
  <c r="AM229" i="8"/>
  <c r="AM210" i="8"/>
  <c r="AM215" i="8"/>
  <c r="AM222" i="8"/>
  <c r="AM201" i="8"/>
  <c r="AM220" i="8"/>
  <c r="AK247" i="8"/>
  <c r="AK293" i="8"/>
  <c r="AK303" i="8"/>
  <c r="AK273" i="8"/>
  <c r="AK276" i="8"/>
  <c r="AK310" i="8"/>
  <c r="AK284" i="8"/>
  <c r="AK269" i="8"/>
  <c r="AK279" i="8"/>
  <c r="AK313" i="8"/>
  <c r="AK252" i="8"/>
  <c r="AK286" i="8"/>
  <c r="AK260" i="8"/>
  <c r="AK306" i="8"/>
  <c r="AK304" i="8"/>
  <c r="AK326" i="8"/>
  <c r="AK277" i="8"/>
  <c r="AK311" i="8"/>
  <c r="AK250" i="8"/>
  <c r="AK307" i="8"/>
  <c r="AK281" i="8"/>
  <c r="AK314" i="8"/>
  <c r="AK312" i="8"/>
  <c r="AK298" i="8"/>
  <c r="AK295" i="8"/>
  <c r="AK316" i="8"/>
  <c r="AK290" i="8"/>
  <c r="AK288" i="8"/>
  <c r="AK262" i="8"/>
  <c r="AK271" i="8"/>
  <c r="AK318" i="8"/>
  <c r="AK268" i="8"/>
  <c r="AK254" i="8"/>
  <c r="AK323" i="8"/>
  <c r="AK249" i="8"/>
  <c r="AK256" i="8"/>
  <c r="AK265" i="8"/>
  <c r="AK274" i="8"/>
  <c r="AK258" i="8"/>
  <c r="AK302" i="8"/>
  <c r="AK299" i="8"/>
  <c r="AK272" i="8"/>
  <c r="AK317" i="8"/>
  <c r="AK278" i="8"/>
  <c r="AK287" i="8"/>
  <c r="AK248" i="8"/>
  <c r="AK305" i="8"/>
  <c r="AK266" i="8"/>
  <c r="AK275" i="8"/>
  <c r="AK319" i="8"/>
  <c r="AK280" i="8"/>
  <c r="AK289" i="8"/>
  <c r="AK322" i="8"/>
  <c r="AK267" i="8"/>
  <c r="AK261" i="8"/>
  <c r="AK255" i="8"/>
  <c r="AK320" i="8"/>
  <c r="AK282" i="8"/>
  <c r="AK324" i="8"/>
  <c r="AK259" i="8"/>
  <c r="AK270" i="8"/>
  <c r="AK300" i="8"/>
  <c r="AK257" i="8"/>
  <c r="AK264" i="8"/>
  <c r="AK253" i="8"/>
  <c r="AK251" i="8"/>
  <c r="AK294" i="8"/>
  <c r="AK308" i="8"/>
  <c r="AK297" i="8"/>
  <c r="AK315" i="8"/>
  <c r="AK321" i="8"/>
  <c r="AK263" i="8"/>
  <c r="AK285" i="8"/>
  <c r="AK301" i="8"/>
  <c r="AK283" i="8"/>
  <c r="AK292" i="8"/>
  <c r="AK309" i="8"/>
  <c r="AK296" i="8"/>
  <c r="AK291" i="8"/>
  <c r="AK325" i="8"/>
  <c r="AF86" i="8"/>
  <c r="AF108" i="8"/>
  <c r="AF106" i="8"/>
  <c r="AF139" i="8"/>
  <c r="AF138" i="8"/>
  <c r="AF113" i="8"/>
  <c r="AF159" i="8"/>
  <c r="AF98" i="8"/>
  <c r="AF96" i="8"/>
  <c r="AF94" i="8"/>
  <c r="AF127" i="8"/>
  <c r="AF126" i="8"/>
  <c r="AF101" i="8"/>
  <c r="AF147" i="8"/>
  <c r="AF131" i="8"/>
  <c r="AF93" i="8"/>
  <c r="AF91" i="8"/>
  <c r="AF90" i="8"/>
  <c r="AF148" i="8"/>
  <c r="AF111" i="8"/>
  <c r="AF119" i="8"/>
  <c r="AF164" i="8"/>
  <c r="AF121" i="8"/>
  <c r="AF145" i="8"/>
  <c r="AF136" i="8"/>
  <c r="AF99" i="8"/>
  <c r="AF97" i="8"/>
  <c r="AF95" i="8"/>
  <c r="AF128" i="8"/>
  <c r="AF105" i="8"/>
  <c r="AF117" i="8"/>
  <c r="AF112" i="8"/>
  <c r="AF158" i="8"/>
  <c r="AF130" i="8"/>
  <c r="AF152" i="8"/>
  <c r="AF160" i="8"/>
  <c r="AF110" i="8"/>
  <c r="AF118" i="8"/>
  <c r="AF104" i="8"/>
  <c r="AF124" i="8"/>
  <c r="AF157" i="8"/>
  <c r="AF133" i="8"/>
  <c r="AF162" i="8"/>
  <c r="AF100" i="8"/>
  <c r="AF116" i="8"/>
  <c r="AF149" i="8"/>
  <c r="AF122" i="8"/>
  <c r="AF144" i="8"/>
  <c r="AF163" i="8"/>
  <c r="AF125" i="8"/>
  <c r="AF156" i="8"/>
  <c r="AF92" i="8"/>
  <c r="AF137" i="8"/>
  <c r="AF155" i="8"/>
  <c r="AF103" i="8"/>
  <c r="AF85" i="8"/>
  <c r="AF114" i="8"/>
  <c r="AF143" i="8"/>
  <c r="AF153" i="8"/>
  <c r="AF129" i="8"/>
  <c r="AF107" i="8"/>
  <c r="AF150" i="8"/>
  <c r="AF135" i="8"/>
  <c r="AF154" i="8"/>
  <c r="AF123" i="8"/>
  <c r="AF132" i="8"/>
  <c r="AF87" i="8"/>
  <c r="AF120" i="8"/>
  <c r="AF146" i="8"/>
  <c r="AF142" i="8"/>
  <c r="AF134" i="8"/>
  <c r="AF151" i="8"/>
  <c r="AF141" i="8"/>
  <c r="AF140" i="8"/>
  <c r="AF115" i="8"/>
  <c r="AF109" i="8"/>
  <c r="AF102" i="8"/>
  <c r="AF161" i="8"/>
  <c r="AF89" i="8"/>
  <c r="AF88" i="8"/>
  <c r="AL90" i="8"/>
  <c r="AL143" i="8"/>
  <c r="AL160" i="8"/>
  <c r="AL99" i="8"/>
  <c r="AL121" i="8"/>
  <c r="AL130" i="8"/>
  <c r="AL140" i="8"/>
  <c r="AL162" i="8"/>
  <c r="AL107" i="8"/>
  <c r="AL124" i="8"/>
  <c r="AL146" i="8"/>
  <c r="AL85" i="8"/>
  <c r="AL94" i="8"/>
  <c r="AL104" i="8"/>
  <c r="AL126" i="8"/>
  <c r="AL149" i="8"/>
  <c r="AL88" i="8"/>
  <c r="AL110" i="8"/>
  <c r="AL132" i="8"/>
  <c r="AL129" i="8"/>
  <c r="AL151" i="8"/>
  <c r="AL125" i="8"/>
  <c r="AL147" i="8"/>
  <c r="AL86" i="8"/>
  <c r="AL108" i="8"/>
  <c r="AL105" i="8"/>
  <c r="AL127" i="8"/>
  <c r="AL113" i="8"/>
  <c r="AL135" i="8"/>
  <c r="AL157" i="8"/>
  <c r="AL96" i="8"/>
  <c r="AL93" i="8"/>
  <c r="AL115" i="8"/>
  <c r="AL89" i="8"/>
  <c r="AL98" i="8"/>
  <c r="AL153" i="8"/>
  <c r="AL150" i="8"/>
  <c r="AL148" i="8"/>
  <c r="AL145" i="8"/>
  <c r="AL141" i="8"/>
  <c r="AL138" i="8"/>
  <c r="AL100" i="8"/>
  <c r="AL97" i="8"/>
  <c r="AL152" i="8"/>
  <c r="AL155" i="8"/>
  <c r="AL159" i="8"/>
  <c r="AL156" i="8"/>
  <c r="AL128" i="8"/>
  <c r="AL119" i="8"/>
  <c r="AL111" i="8"/>
  <c r="AL120" i="8"/>
  <c r="AL92" i="8"/>
  <c r="AL112" i="8"/>
  <c r="AL106" i="8"/>
  <c r="AL123" i="8"/>
  <c r="AL117" i="8"/>
  <c r="AL87" i="8"/>
  <c r="AL164" i="8"/>
  <c r="AL144" i="8"/>
  <c r="AL95" i="8"/>
  <c r="AL142" i="8"/>
  <c r="AL131" i="8"/>
  <c r="AL154" i="8"/>
  <c r="AL101" i="8"/>
  <c r="AL163" i="8"/>
  <c r="AL134" i="8"/>
  <c r="AL136" i="8"/>
  <c r="AL139" i="8"/>
  <c r="AL158" i="8"/>
  <c r="AL103" i="8"/>
  <c r="AL91" i="8"/>
  <c r="AL116" i="8"/>
  <c r="AL161" i="8"/>
  <c r="AL137" i="8"/>
  <c r="AL122" i="8"/>
  <c r="AL133" i="8"/>
  <c r="AL109" i="8"/>
  <c r="AL118" i="8"/>
  <c r="AL114" i="8"/>
  <c r="AL102" i="8"/>
  <c r="AD171" i="8"/>
  <c r="AD188" i="8"/>
  <c r="AD205" i="8"/>
  <c r="AD227" i="8"/>
  <c r="AD166" i="8"/>
  <c r="AD175" i="8"/>
  <c r="AD185" i="8"/>
  <c r="AD207" i="8"/>
  <c r="AD230" i="8"/>
  <c r="AD169" i="8"/>
  <c r="AD191" i="8"/>
  <c r="AD213" i="8"/>
  <c r="AD210" i="8"/>
  <c r="AD232" i="8"/>
  <c r="AD206" i="8"/>
  <c r="AD228" i="8"/>
  <c r="AD167" i="8"/>
  <c r="AD189" i="8"/>
  <c r="AD186" i="8"/>
  <c r="AD208" i="8"/>
  <c r="AD182" i="8"/>
  <c r="AD168" i="8"/>
  <c r="AD225" i="8"/>
  <c r="AD245" i="8"/>
  <c r="AD231" i="8"/>
  <c r="AD170" i="8"/>
  <c r="AD239" i="8"/>
  <c r="AD201" i="8"/>
  <c r="AD233" i="8"/>
  <c r="AD219" i="8"/>
  <c r="AD224" i="8"/>
  <c r="AD193" i="8"/>
  <c r="AD238" i="8"/>
  <c r="AD211" i="8"/>
  <c r="AD173" i="8"/>
  <c r="AD212" i="8"/>
  <c r="AD181" i="8"/>
  <c r="AD226" i="8"/>
  <c r="AD199" i="8"/>
  <c r="AD244" i="8"/>
  <c r="AD218" i="8"/>
  <c r="AD192" i="8"/>
  <c r="AD178" i="8"/>
  <c r="AD198" i="8"/>
  <c r="AD172" i="8"/>
  <c r="AD217" i="8"/>
  <c r="AD177" i="8"/>
  <c r="AD184" i="8"/>
  <c r="AD204" i="8"/>
  <c r="AD187" i="8"/>
  <c r="AD183" i="8"/>
  <c r="AD200" i="8"/>
  <c r="AD203" i="8"/>
  <c r="AD174" i="8"/>
  <c r="AD242" i="8"/>
  <c r="AD214" i="8"/>
  <c r="AD209" i="8"/>
  <c r="AD194" i="8"/>
  <c r="AD202" i="8"/>
  <c r="AD197" i="8"/>
  <c r="AD236" i="8"/>
  <c r="AD223" i="8"/>
  <c r="AD176" i="8"/>
  <c r="AD234" i="8"/>
  <c r="AD240" i="8"/>
  <c r="AD220" i="8"/>
  <c r="AD216" i="8"/>
  <c r="AD196" i="8"/>
  <c r="AD215" i="8"/>
  <c r="AD195" i="8"/>
  <c r="AD235" i="8"/>
  <c r="AD222" i="8"/>
  <c r="AD221" i="8"/>
  <c r="AD237" i="8"/>
  <c r="AD229" i="8"/>
  <c r="AD180" i="8"/>
  <c r="AD179" i="8"/>
  <c r="AD190" i="8"/>
  <c r="AD243" i="8"/>
  <c r="AD241" i="8"/>
  <c r="AM252" i="8"/>
  <c r="AM297" i="8"/>
  <c r="AM325" i="8"/>
  <c r="AM322" i="8"/>
  <c r="AM248" i="8"/>
  <c r="AM280" i="8"/>
  <c r="AM278" i="8"/>
  <c r="AM305" i="8"/>
  <c r="AM308" i="8"/>
  <c r="AM301" i="8"/>
  <c r="AM274" i="8"/>
  <c r="AM283" i="8"/>
  <c r="AM315" i="8"/>
  <c r="AM324" i="8"/>
  <c r="AM269" i="8"/>
  <c r="AM319" i="8"/>
  <c r="AM265" i="8"/>
  <c r="AM309" i="8"/>
  <c r="AM306" i="8"/>
  <c r="AM279" i="8"/>
  <c r="AM288" i="8"/>
  <c r="AM310" i="8"/>
  <c r="AM313" i="8"/>
  <c r="AM285" i="8"/>
  <c r="AM316" i="8"/>
  <c r="AM254" i="8"/>
  <c r="AM262" i="8"/>
  <c r="AM277" i="8"/>
  <c r="AM249" i="8"/>
  <c r="AM292" i="8"/>
  <c r="AM300" i="8"/>
  <c r="AM260" i="8"/>
  <c r="AM311" i="8"/>
  <c r="AM272" i="8"/>
  <c r="AM291" i="8"/>
  <c r="AM257" i="8"/>
  <c r="AM289" i="8"/>
  <c r="AM307" i="8"/>
  <c r="AM314" i="8"/>
  <c r="AM295" i="8"/>
  <c r="AM298" i="8"/>
  <c r="AM304" i="8"/>
  <c r="AM259" i="8"/>
  <c r="AM250" i="8"/>
  <c r="AM256" i="8"/>
  <c r="AM318" i="8"/>
  <c r="AM321" i="8"/>
  <c r="AM303" i="8"/>
  <c r="AM281" i="8"/>
  <c r="AM266" i="8"/>
  <c r="AM296" i="8"/>
  <c r="AM326" i="8"/>
  <c r="AM293" i="8"/>
  <c r="AM251" i="8"/>
  <c r="AM312" i="8"/>
  <c r="AM299" i="8"/>
  <c r="AM273" i="8"/>
  <c r="AM276" i="8"/>
  <c r="AM284" i="8"/>
  <c r="AM294" i="8"/>
  <c r="AM282" i="8"/>
  <c r="AM270" i="8"/>
  <c r="AM268" i="8"/>
  <c r="AM258" i="8"/>
  <c r="AM286" i="8"/>
  <c r="AM290" i="8"/>
  <c r="AM323" i="8"/>
  <c r="AM275" i="8"/>
  <c r="AM317" i="8"/>
  <c r="AM263" i="8"/>
  <c r="AM320" i="8"/>
  <c r="AM271" i="8"/>
  <c r="AM302" i="8"/>
  <c r="AM267" i="8"/>
  <c r="AM261" i="8"/>
  <c r="AM253" i="8"/>
  <c r="AM247" i="8"/>
  <c r="AM255" i="8"/>
  <c r="AM287" i="8"/>
  <c r="AM264" i="8"/>
  <c r="AK88" i="8"/>
  <c r="AK100" i="8"/>
  <c r="AK112" i="8"/>
  <c r="AK110" i="8"/>
  <c r="AK132" i="8"/>
  <c r="AK129" i="8"/>
  <c r="AK151" i="8"/>
  <c r="AK90" i="8"/>
  <c r="AK137" i="8"/>
  <c r="AK135" i="8"/>
  <c r="AK157" i="8"/>
  <c r="AK96" i="8"/>
  <c r="AK93" i="8"/>
  <c r="AK115" i="8"/>
  <c r="AK155" i="8"/>
  <c r="AK101" i="8"/>
  <c r="AK99" i="8"/>
  <c r="AK121" i="8"/>
  <c r="AK130" i="8"/>
  <c r="AK140" i="8"/>
  <c r="AK162" i="8"/>
  <c r="AK131" i="8"/>
  <c r="AK160" i="8"/>
  <c r="AK158" i="8"/>
  <c r="AK97" i="8"/>
  <c r="AK106" i="8"/>
  <c r="AK116" i="8"/>
  <c r="AK138" i="8"/>
  <c r="AK119" i="8"/>
  <c r="AK148" i="8"/>
  <c r="AK146" i="8"/>
  <c r="AK85" i="8"/>
  <c r="AK94" i="8"/>
  <c r="AK104" i="8"/>
  <c r="AK126" i="8"/>
  <c r="AK136" i="8"/>
  <c r="AK133" i="8"/>
  <c r="AK105" i="8"/>
  <c r="AK102" i="8"/>
  <c r="AK124" i="8"/>
  <c r="AK109" i="8"/>
  <c r="AK164" i="8"/>
  <c r="AK143" i="8"/>
  <c r="AK123" i="8"/>
  <c r="AK120" i="8"/>
  <c r="AK92" i="8"/>
  <c r="AK107" i="8"/>
  <c r="AK111" i="8"/>
  <c r="AK108" i="8"/>
  <c r="AK163" i="8"/>
  <c r="AK161" i="8"/>
  <c r="AK134" i="8"/>
  <c r="AK142" i="8"/>
  <c r="AK127" i="8"/>
  <c r="AK125" i="8"/>
  <c r="AK154" i="8"/>
  <c r="AK113" i="8"/>
  <c r="AK118" i="8"/>
  <c r="AK89" i="8"/>
  <c r="AK153" i="8"/>
  <c r="AK149" i="8"/>
  <c r="AK152" i="8"/>
  <c r="AK147" i="8"/>
  <c r="AK139" i="8"/>
  <c r="AK159" i="8"/>
  <c r="AK128" i="8"/>
  <c r="AK98" i="8"/>
  <c r="AK150" i="8"/>
  <c r="AK156" i="8"/>
  <c r="AK86" i="8"/>
  <c r="AK114" i="8"/>
  <c r="AK145" i="8"/>
  <c r="AK87" i="8"/>
  <c r="AK103" i="8"/>
  <c r="AK122" i="8"/>
  <c r="AK144" i="8"/>
  <c r="AK141" i="8"/>
  <c r="AK117" i="8"/>
  <c r="AK91" i="8"/>
  <c r="AK95" i="8"/>
  <c r="AF166" i="8"/>
  <c r="AF236" i="8"/>
  <c r="AF197" i="8"/>
  <c r="AF186" i="8"/>
  <c r="AF218" i="8"/>
  <c r="AF169" i="8"/>
  <c r="AF227" i="8"/>
  <c r="AF178" i="8"/>
  <c r="AF200" i="8"/>
  <c r="AF198" i="8"/>
  <c r="AF219" i="8"/>
  <c r="AF182" i="8"/>
  <c r="AF228" i="8"/>
  <c r="AF191" i="8"/>
  <c r="AF176" i="8"/>
  <c r="AF232" i="8"/>
  <c r="AF195" i="8"/>
  <c r="AF222" i="8"/>
  <c r="AF204" i="8"/>
  <c r="AF167" i="8"/>
  <c r="AF212" i="8"/>
  <c r="AF208" i="8"/>
  <c r="AF242" i="8"/>
  <c r="AF240" i="8"/>
  <c r="AF238" i="8"/>
  <c r="AF188" i="8"/>
  <c r="AF196" i="8"/>
  <c r="AF230" i="8"/>
  <c r="AF216" i="8"/>
  <c r="AF226" i="8"/>
  <c r="AF237" i="8"/>
  <c r="AF233" i="8"/>
  <c r="AF243" i="8"/>
  <c r="AF241" i="8"/>
  <c r="AF223" i="8"/>
  <c r="AF225" i="8"/>
  <c r="AF221" i="8"/>
  <c r="AF231" i="8"/>
  <c r="AF229" i="8"/>
  <c r="AF234" i="8"/>
  <c r="AF177" i="8"/>
  <c r="AF244" i="8"/>
  <c r="AF199" i="8"/>
  <c r="AF181" i="8"/>
  <c r="AF179" i="8"/>
  <c r="AF235" i="8"/>
  <c r="AF171" i="8"/>
  <c r="AF239" i="8"/>
  <c r="AF209" i="8"/>
  <c r="AF194" i="8"/>
  <c r="AF211" i="8"/>
  <c r="AF220" i="8"/>
  <c r="AF205" i="8"/>
  <c r="AF190" i="8"/>
  <c r="AF213" i="8"/>
  <c r="AF172" i="8"/>
  <c r="AF175" i="8"/>
  <c r="AF201" i="8"/>
  <c r="AF187" i="8"/>
  <c r="AF192" i="8"/>
  <c r="AF185" i="8"/>
  <c r="AF215" i="8"/>
  <c r="AF173" i="8"/>
  <c r="AF203" i="8"/>
  <c r="AF183" i="8"/>
  <c r="AF210" i="8"/>
  <c r="AF170" i="8"/>
  <c r="AF217" i="8"/>
  <c r="AF193" i="8"/>
  <c r="AF180" i="8"/>
  <c r="AF189" i="8"/>
  <c r="AF245" i="8"/>
  <c r="AF207" i="8"/>
  <c r="AF184" i="8"/>
  <c r="AF206" i="8"/>
  <c r="AF214" i="8"/>
  <c r="AF202" i="8"/>
  <c r="AF224" i="8"/>
  <c r="AF174" i="8"/>
  <c r="AF168"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Q7" i="1"/>
  <c r="AA7" i="1"/>
  <c r="K7" i="1"/>
  <c r="W9" i="3"/>
  <c r="W17" i="3"/>
  <c r="U17" i="3"/>
  <c r="AO7" i="1"/>
  <c r="Y7" i="1"/>
  <c r="I7" i="1"/>
  <c r="W2" i="3"/>
  <c r="U7" i="3"/>
  <c r="G4" i="3"/>
  <c r="U4" i="3"/>
  <c r="W11" i="3"/>
  <c r="W19" i="3"/>
  <c r="J21" i="3"/>
  <c r="G6" i="3"/>
  <c r="V22" i="3"/>
  <c r="V14" i="3"/>
  <c r="U5" i="3"/>
  <c r="U21" i="3"/>
  <c r="W6" i="3"/>
  <c r="W14" i="3"/>
  <c r="H12" i="8" l="1"/>
  <c r="P12" i="8" s="1"/>
  <c r="G4" i="8"/>
  <c r="O4" i="8" s="1"/>
  <c r="G13" i="8"/>
  <c r="O13" i="8" s="1"/>
  <c r="H5" i="8"/>
  <c r="P5" i="8" s="1"/>
  <c r="G3" i="8"/>
  <c r="O3" i="8" s="1"/>
  <c r="F9" i="8"/>
  <c r="N9" i="8" s="1"/>
  <c r="H13" i="8"/>
  <c r="P13" i="8" s="1"/>
  <c r="H10" i="8"/>
  <c r="F14" i="8"/>
  <c r="N14" i="8" s="1"/>
  <c r="G17" i="8"/>
  <c r="O17" i="8" s="1"/>
  <c r="F6" i="8"/>
  <c r="N6" i="8" s="1"/>
  <c r="G14" i="8"/>
  <c r="O14" i="8" s="1"/>
  <c r="G8" i="8"/>
  <c r="O8" i="8" s="1"/>
  <c r="F16" i="8"/>
  <c r="N16" i="8" s="1"/>
  <c r="F17" i="8"/>
  <c r="N17" i="8" s="1"/>
  <c r="G18" i="8"/>
  <c r="O18" i="8" s="1"/>
  <c r="F15" i="8"/>
  <c r="N15" i="8" s="1"/>
  <c r="H8" i="8"/>
  <c r="P8" i="8" s="1"/>
  <c r="H18" i="8"/>
  <c r="P18" i="8" s="1"/>
  <c r="F4" i="8"/>
  <c r="N4" i="8" s="1"/>
  <c r="F13" i="8"/>
  <c r="N13" i="8" s="1"/>
  <c r="H6" i="8"/>
  <c r="P6" i="8" s="1"/>
  <c r="H17" i="8"/>
  <c r="P17" i="8" s="1"/>
  <c r="G6" i="8"/>
  <c r="O6" i="8" s="1"/>
  <c r="F10" i="8"/>
  <c r="G9" i="8"/>
  <c r="O9" i="8" s="1"/>
  <c r="G7" i="8"/>
  <c r="O7" i="8" s="1"/>
  <c r="F8" i="8"/>
  <c r="N8" i="8" s="1"/>
  <c r="F7" i="8"/>
  <c r="N7" i="8" s="1"/>
  <c r="G10" i="8"/>
  <c r="H4" i="8"/>
  <c r="P4" i="8" s="1"/>
  <c r="H14" i="8"/>
  <c r="P14" i="8" s="1"/>
  <c r="G12" i="8"/>
  <c r="O12" i="8" s="1"/>
  <c r="G15" i="8"/>
  <c r="O15" i="8" s="1"/>
  <c r="G16" i="8"/>
  <c r="O16" i="8" s="1"/>
  <c r="F5" i="8"/>
  <c r="N5" i="8" s="1"/>
  <c r="H11" i="8"/>
  <c r="H16" i="8"/>
  <c r="P16" i="8" s="1"/>
  <c r="G11" i="8"/>
  <c r="H3" i="8"/>
  <c r="P3" i="8" s="1"/>
  <c r="F11" i="8"/>
  <c r="F12" i="8"/>
  <c r="N12" i="8" s="1"/>
  <c r="G5" i="8"/>
  <c r="O5" i="8" s="1"/>
  <c r="F18" i="8"/>
  <c r="N18" i="8" s="1"/>
  <c r="H9" i="8"/>
  <c r="P9" i="8" s="1"/>
  <c r="H15" i="8"/>
  <c r="P15" i="8" s="1"/>
  <c r="H7" i="8"/>
  <c r="P7" i="8" s="1"/>
  <c r="F3" i="8"/>
  <c r="N3" i="8" s="1"/>
  <c r="V15" i="3"/>
  <c r="V13" i="3"/>
  <c r="V6" i="3"/>
  <c r="V2" i="3"/>
  <c r="V4" i="3"/>
  <c r="V7" i="3"/>
  <c r="V21" i="3"/>
  <c r="V19" i="3"/>
  <c r="V5" i="3"/>
  <c r="V12" i="3"/>
  <c r="O10" i="8" l="1"/>
  <c r="P10" i="8"/>
  <c r="N10" i="8"/>
  <c r="B7" i="1" l="1"/>
</calcChain>
</file>

<file path=xl/sharedStrings.xml><?xml version="1.0" encoding="utf-8"?>
<sst xmlns="http://schemas.openxmlformats.org/spreadsheetml/2006/main" count="8767" uniqueCount="4448">
  <si>
    <t>Calculated Forms - There should be no need to update Column C directly.</t>
  </si>
  <si>
    <t>Name</t>
  </si>
  <si>
    <t>Value</t>
  </si>
  <si>
    <t>Alternate Form 1</t>
  </si>
  <si>
    <t>Calendar Year</t>
  </si>
  <si>
    <t>Due Date</t>
  </si>
  <si>
    <t>Contact Name(s)</t>
  </si>
  <si>
    <t>Brandon Easley</t>
  </si>
  <si>
    <t>Contact Phone</t>
  </si>
  <si>
    <t>512-676-6690</t>
  </si>
  <si>
    <t>Contact Email</t>
  </si>
  <si>
    <t>DataCall@tdi.texas.gov</t>
  </si>
  <si>
    <t>Excel Extension</t>
  </si>
  <si>
    <t>.xlsx</t>
  </si>
  <si>
    <t>&lt;--  xls or xlsx ?</t>
  </si>
  <si>
    <t>Calculated - There should be no need to update these values directly, but it's best to confirm they are correct.</t>
  </si>
  <si>
    <t>File Name Suffix</t>
  </si>
  <si>
    <t>File Name Pattern</t>
  </si>
  <si>
    <t>File Name Group</t>
  </si>
  <si>
    <t>File Name Company</t>
  </si>
  <si>
    <t>Year Posted</t>
  </si>
  <si>
    <t>GENERAL INSTRUCTIONS</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</si>
  <si>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</si>
  <si>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</si>
  <si>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</si>
  <si>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</si>
  <si>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</si>
  <si>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</si>
  <si>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11"/>
        <rFont val="Arial"/>
        <family val="2"/>
      </rPr>
      <t>  Private Crop</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</si>
  <si>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</si>
  <si>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</si>
  <si>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Commercial Multiple Peril (Non-Liability Portion)</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</si>
  <si>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</si>
  <si>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Inland Marine</t>
    </r>
  </si>
  <si>
    <r>
      <t>·</t>
    </r>
    <r>
      <rPr>
        <sz val="7"/>
        <rFont val="Times New Roman"/>
        <family val="1"/>
      </rPr>
      <t xml:space="preserve">   </t>
    </r>
    <r>
      <rPr>
        <sz val="11"/>
        <rFont val="Arial"/>
        <family val="2"/>
      </rPr>
      <t>Medical Malpractice</t>
    </r>
  </si>
  <si>
    <r>
      <t>·</t>
    </r>
    <r>
      <rPr>
        <sz val="7"/>
        <rFont val="Times New Roman"/>
        <family val="1"/>
      </rPr>
      <t xml:space="preserve">   </t>
    </r>
    <r>
      <rPr>
        <sz val="11"/>
        <rFont val="Arial"/>
        <family val="2"/>
      </rPr>
      <t>Other General Liability</t>
    </r>
  </si>
  <si>
    <r>
      <t>·</t>
    </r>
    <r>
      <rPr>
        <sz val="7"/>
        <rFont val="Times New Roman"/>
        <family val="1"/>
      </rPr>
      <t xml:space="preserve">   </t>
    </r>
    <r>
      <rPr>
        <sz val="11"/>
        <rFont val="Arial"/>
        <family val="2"/>
      </rPr>
      <t>Products Liability</t>
    </r>
  </si>
  <si>
    <r>
      <t>·</t>
    </r>
    <r>
      <rPr>
        <sz val="7"/>
        <rFont val="Times New Roman"/>
        <family val="1"/>
      </rPr>
      <t xml:space="preserve">   </t>
    </r>
    <r>
      <rPr>
        <sz val="11"/>
        <rFont val="Arial"/>
        <family val="2"/>
      </rPr>
      <t>Private Passenger Auto Liability</t>
    </r>
  </si>
  <si>
    <r>
      <t>·</t>
    </r>
    <r>
      <rPr>
        <sz val="7"/>
        <rFont val="Times New Roman"/>
        <family val="1"/>
      </rPr>
      <t xml:space="preserve">   </t>
    </r>
    <r>
      <rPr>
        <sz val="11"/>
        <rFont val="Arial"/>
        <family val="2"/>
      </rPr>
      <t>Commercial Auto Liability</t>
    </r>
  </si>
  <si>
    <r>
      <t>·</t>
    </r>
    <r>
      <rPr>
        <sz val="7"/>
        <rFont val="Times New Roman"/>
        <family val="1"/>
      </rPr>
      <t xml:space="preserve">   </t>
    </r>
    <r>
      <rPr>
        <sz val="11"/>
        <rFont val="Arial"/>
        <family val="2"/>
      </rPr>
      <t xml:space="preserve">Private Passenger Auto Physical Damage </t>
    </r>
  </si>
  <si>
    <r>
      <t>·</t>
    </r>
    <r>
      <rPr>
        <sz val="7"/>
        <rFont val="Times New Roman"/>
        <family val="1"/>
      </rPr>
      <t xml:space="preserve">   </t>
    </r>
    <r>
      <rPr>
        <sz val="11"/>
        <rFont val="Arial"/>
        <family val="2"/>
      </rPr>
      <t>Commercial Auto Physical Damage</t>
    </r>
  </si>
  <si>
    <r>
      <t>·</t>
    </r>
    <r>
      <rPr>
        <sz val="7"/>
        <rFont val="Times New Roman"/>
        <family val="1"/>
      </rPr>
      <t xml:space="preserve">   </t>
    </r>
    <r>
      <rPr>
        <sz val="11"/>
        <rFont val="Arial"/>
        <family val="2"/>
      </rPr>
      <t>Fidelity (Other than Criminal Court Appearance Bonds)</t>
    </r>
  </si>
  <si>
    <r>
      <t>·</t>
    </r>
    <r>
      <rPr>
        <sz val="7"/>
        <rFont val="Times New Roman"/>
        <family val="1"/>
      </rPr>
      <t xml:space="preserve">   </t>
    </r>
    <r>
      <rPr>
        <sz val="11"/>
        <rFont val="Arial"/>
        <family val="2"/>
      </rPr>
      <t>Surety (Other than Criminal Court Appearance Bonds)</t>
    </r>
  </si>
  <si>
    <t>Start Worksheet and Affidavit</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</si>
  <si>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</si>
  <si>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</si>
  <si>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</si>
  <si>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</si>
  <si>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 xml:space="preserve">make copies of the MS Excel files and submit a "Report of Insurance Expense Exhibit Data" file for each company in your group. </t>
  </si>
  <si>
    <t>Report of Insurance Expense Exhibit Data</t>
  </si>
  <si>
    <t xml:space="preserve">If your company has no experience to report:  </t>
  </si>
  <si>
    <t>Complete the appropriate information on the “Start” and “Group Info” worksheets.</t>
  </si>
  <si>
    <t>No entries or entries totaling zero in the Direct Premiums Written section of the “Start” worksheet will denote a “None” submission. Skip to Line 7.</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</si>
  <si>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</si>
  <si>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If you are unable to allocate the premium, please complete the "Combined Fire" and "Combined Allied Lines" sections of the report.</t>
  </si>
  <si>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</si>
  <si>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</si>
  <si>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advertising directly related to the services or products provided by the insurer, and</t>
  </si>
  <si>
    <t>advertising designed and directed at loss prevention.</t>
  </si>
  <si>
    <r>
      <t xml:space="preserve">General expenses incurred (Line 3a) </t>
    </r>
    <r>
      <rPr>
        <b/>
        <sz val="11"/>
        <rFont val="Arial"/>
        <family val="2"/>
      </rPr>
      <t>must</t>
    </r>
    <r>
      <rPr>
        <sz val="11"/>
        <rFont val="Arial"/>
        <family val="2"/>
      </rPr>
      <t xml:space="preserve"> equal the amount reported on Part III, column 29 of the Insurance Expense Exhibit.</t>
    </r>
  </si>
  <si>
    <t>Review the submission for accuracy before submission. The "Check" tab will allow the company(ies) to compare the information submitted on the IEE and the data submitted on the "Enter Data" tab. If an entry on the Enter Data tab does not match the information submitted on the IEE, the Check tab will indicate "False" for the relevant entry.</t>
  </si>
  <si>
    <t>If not making a group filing, enter a "0" after "GRP."</t>
  </si>
  <si>
    <t>and include the signed and notarized Affidavit as a separate attachment in the same email.</t>
  </si>
  <si>
    <t>Retention of Records</t>
  </si>
  <si>
    <t>The underlying data and other information utilized in the development of your call response must be maintained within your company’s records for a minimum of two years after the due date.</t>
  </si>
  <si>
    <t>Other</t>
  </si>
  <si>
    <t xml:space="preserve"> Texas Department of Insurance </t>
  </si>
  <si>
    <t>Disallowed Expense Data Call</t>
  </si>
  <si>
    <t>Premiums in Thousands $000</t>
  </si>
  <si>
    <t>Calendar Year:</t>
  </si>
  <si>
    <t>Group/Company Name:</t>
  </si>
  <si>
    <t>NAIC:</t>
  </si>
  <si>
    <t>Group No.:</t>
  </si>
  <si>
    <r>
      <t>Group Filing</t>
    </r>
    <r>
      <rPr>
        <b/>
        <sz val="12"/>
        <rFont val="Arial"/>
        <family val="2"/>
      </rPr>
      <t>:</t>
    </r>
  </si>
  <si>
    <t>Yes</t>
  </si>
  <si>
    <r>
      <t xml:space="preserve">(if </t>
    </r>
    <r>
      <rPr>
        <b/>
        <u/>
        <sz val="10"/>
        <color indexed="12"/>
        <rFont val="Arial"/>
        <family val="2"/>
      </rPr>
      <t>"Yes"</t>
    </r>
    <r>
      <rPr>
        <sz val="10"/>
        <color indexed="12"/>
        <rFont val="Arial"/>
        <family val="2"/>
      </rPr>
      <t>, click here to enter detail on Group Info worksheet)</t>
    </r>
  </si>
  <si>
    <t>No</t>
  </si>
  <si>
    <t>REPORT ONLY LINES WRITTEN IN TEXAS</t>
  </si>
  <si>
    <t xml:space="preserve">Enter Countrywide Direct Premiums Written from IEE Part III, Column 1 </t>
  </si>
  <si>
    <t>Annual Statement   Line Numbers</t>
  </si>
  <si>
    <t>Annual Statement Line Names</t>
  </si>
  <si>
    <t>Direct Premiums Written</t>
  </si>
  <si>
    <t>Residential Fire</t>
  </si>
  <si>
    <t>Commercial Fire</t>
  </si>
  <si>
    <t>Combined Fire</t>
  </si>
  <si>
    <t>Residential Allied Lines</t>
  </si>
  <si>
    <t>Commercial Allied Lines</t>
  </si>
  <si>
    <t>Combined Allied Lines</t>
  </si>
  <si>
    <t>Private Crop</t>
  </si>
  <si>
    <t>Farmowners Multiple Peril</t>
  </si>
  <si>
    <t>Homeowners Multiple Peril</t>
  </si>
  <si>
    <t>Commercial Multiple Peril (Non-liability Portion)</t>
  </si>
  <si>
    <t>Commercial Multiple Peril (Liability Portion)</t>
  </si>
  <si>
    <t>Inland Marine</t>
  </si>
  <si>
    <t>Medical Malpractice</t>
  </si>
  <si>
    <t>17.1 + 17.2</t>
  </si>
  <si>
    <t>Other General Liability</t>
  </si>
  <si>
    <t>Products Liability</t>
  </si>
  <si>
    <t>19.1 + 19.2</t>
  </si>
  <si>
    <t>Private Passenger Auto Liability</t>
  </si>
  <si>
    <t>19.3 + 19.4</t>
  </si>
  <si>
    <t>Commercial Auto Liability</t>
  </si>
  <si>
    <t>Private Passenger Auto Physical Damage</t>
  </si>
  <si>
    <t>Commercial Auto Physical Damage</t>
  </si>
  <si>
    <t>Fidelity (Other than Criminal Court Appearance Bonds)</t>
  </si>
  <si>
    <t>Surety (Other than Criminal Court Appearance Bonds)</t>
  </si>
  <si>
    <t>If not making a group filing, enter a "0" after "GRP," then the NAIC company number.</t>
  </si>
  <si>
    <t>Put the file name in the email subject line.</t>
  </si>
  <si>
    <t>GROUP NAME:</t>
  </si>
  <si>
    <t>GROUP NUMBER:</t>
  </si>
  <si>
    <t>Click here to return to Start worksheet</t>
  </si>
  <si>
    <t>COMPANY NAME</t>
  </si>
  <si>
    <t>NAIC NUMBER</t>
  </si>
  <si>
    <t>Enter all figures in 1,000's ($000)</t>
  </si>
  <si>
    <r>
      <t>Commercial Multiple Peril</t>
    </r>
    <r>
      <rPr>
        <b/>
        <sz val="10"/>
        <rFont val="Arial"/>
        <family val="2"/>
      </rPr>
      <t xml:space="preserve"> (Non-liability Portion)</t>
    </r>
  </si>
  <si>
    <r>
      <t xml:space="preserve">Commercial Multiple Peril </t>
    </r>
    <r>
      <rPr>
        <b/>
        <sz val="10"/>
        <rFont val="Arial"/>
        <family val="2"/>
      </rPr>
      <t>(Liability Portion)</t>
    </r>
  </si>
  <si>
    <t>Fidelity</t>
  </si>
  <si>
    <t>Surety</t>
  </si>
  <si>
    <t>NAIC</t>
  </si>
  <si>
    <t>GROUP</t>
  </si>
  <si>
    <t>(IEE Part III-Line 1)</t>
  </si>
  <si>
    <t>(IEE Part III-Line 02.1)</t>
  </si>
  <si>
    <t>(IEE Part III-Line 2.4)</t>
  </si>
  <si>
    <t>(IEE Part III-Line 03)</t>
  </si>
  <si>
    <t>(IEE Part III-Line 04)</t>
  </si>
  <si>
    <t>(IEE Part III-Line 5.1)</t>
  </si>
  <si>
    <t>(IEE Part III-Line 5.2)</t>
  </si>
  <si>
    <t>(IEE Part III-Line 09)</t>
  </si>
  <si>
    <t>(IEE Part III-Line 11)</t>
  </si>
  <si>
    <t>(IEE Part III-Line 17.1+17.2)</t>
  </si>
  <si>
    <t>(IEE Part III-Line 18)</t>
  </si>
  <si>
    <t>(IEE Part III-Line 19.1 + 19.2)</t>
  </si>
  <si>
    <t>(IEE Part III-Line 19.3 + 19.4)</t>
  </si>
  <si>
    <t>(IEE Part III-Line 21.1)</t>
  </si>
  <si>
    <t>(IEE Part III-Line 21.2)</t>
  </si>
  <si>
    <t>(IEE Part III-Line 23)</t>
  </si>
  <si>
    <t>(IEE Part III-Line 24)</t>
  </si>
  <si>
    <t>Amount (000)</t>
  </si>
  <si>
    <t>% of Direct  Premiums Written</t>
  </si>
  <si>
    <t>Check:</t>
  </si>
  <si>
    <t>Direct premiums written</t>
  </si>
  <si>
    <t>2a</t>
  </si>
  <si>
    <t>Other acquisition</t>
  </si>
  <si>
    <t>2b</t>
  </si>
  <si>
    <t>Advertising expenses</t>
  </si>
  <si>
    <t>2c</t>
  </si>
  <si>
    <t>Adjusted other acquisition</t>
  </si>
  <si>
    <t>3a</t>
  </si>
  <si>
    <t>General expenses incurred</t>
  </si>
  <si>
    <t>3b</t>
  </si>
  <si>
    <t>Loss control and safety engineering expenses</t>
  </si>
  <si>
    <t>3c</t>
  </si>
  <si>
    <t>Lobbying expenses</t>
  </si>
  <si>
    <t>3d</t>
  </si>
  <si>
    <t>Bad faith</t>
  </si>
  <si>
    <t>3e</t>
  </si>
  <si>
    <t>Legislative advocacy</t>
  </si>
  <si>
    <t>3f</t>
  </si>
  <si>
    <t>Fees and penalties for violation of law</t>
  </si>
  <si>
    <t>3g</t>
  </si>
  <si>
    <t>Charitable contributions</t>
  </si>
  <si>
    <t>3h</t>
  </si>
  <si>
    <t>Advisory organization fees (please see updated Line Instruction)</t>
  </si>
  <si>
    <t>3i</t>
  </si>
  <si>
    <t>Excess premium</t>
  </si>
  <si>
    <t>3j</t>
  </si>
  <si>
    <t>Unreasonable expense</t>
  </si>
  <si>
    <t>3k</t>
  </si>
  <si>
    <t>Disallowed general expenses</t>
  </si>
  <si>
    <t>3l</t>
  </si>
  <si>
    <t>Adjusted general expenses incurred</t>
  </si>
  <si>
    <t xml:space="preserve">E-mail completed reports to: </t>
  </si>
  <si>
    <t>IEE</t>
  </si>
  <si>
    <t>"Enter Data" Tab</t>
  </si>
  <si>
    <t>Does it match?</t>
  </si>
  <si>
    <t>CODE</t>
  </si>
  <si>
    <t>Countrywide DWP</t>
  </si>
  <si>
    <t>Other Ac</t>
  </si>
  <si>
    <t>Gen Expense</t>
  </si>
  <si>
    <t>Other General Liability (17.1 and 17.2)</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</si>
  <si>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</si>
  <si>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</si>
  <si>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</si>
  <si>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</si>
  <si>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 of Groups : </t>
  </si>
  <si>
    <t>COCODE</t>
  </si>
  <si>
    <t>LNCODE</t>
  </si>
  <si>
    <t>LINE_NO</t>
  </si>
  <si>
    <t>STABBR</t>
  </si>
  <si>
    <t>YEAR</t>
  </si>
  <si>
    <t>DIR_PRM_WRT</t>
  </si>
  <si>
    <t>PREMIUMS_WRITTEN</t>
  </si>
  <si>
    <t>OTHER_ACQUISITIONS</t>
  </si>
  <si>
    <t>GEN_EXP_INCURRED</t>
  </si>
  <si>
    <t>10004-24</t>
  </si>
  <si>
    <t>TX</t>
  </si>
  <si>
    <t>10014-1</t>
  </si>
  <si>
    <t>10014-2.1</t>
  </si>
  <si>
    <t>10014-9</t>
  </si>
  <si>
    <t>10030-1</t>
  </si>
  <si>
    <t>10030-2.1</t>
  </si>
  <si>
    <t>10030-5.1</t>
  </si>
  <si>
    <t>10030-9</t>
  </si>
  <si>
    <t>10030-17.1</t>
  </si>
  <si>
    <t>10030-17.2</t>
  </si>
  <si>
    <t>10030-18</t>
  </si>
  <si>
    <t>10030-19.3</t>
  </si>
  <si>
    <t>10030-19.4</t>
  </si>
  <si>
    <t>10030-23</t>
  </si>
  <si>
    <t>10030-24</t>
  </si>
  <si>
    <t>10043-1</t>
  </si>
  <si>
    <t>10043-2.1</t>
  </si>
  <si>
    <t>10043-4</t>
  </si>
  <si>
    <t>10043-5.1</t>
  </si>
  <si>
    <t>10043-5.2</t>
  </si>
  <si>
    <t>10043-9</t>
  </si>
  <si>
    <t>10043-17.1</t>
  </si>
  <si>
    <t>10051-4</t>
  </si>
  <si>
    <t>10051-5.1</t>
  </si>
  <si>
    <t>10051-5.2</t>
  </si>
  <si>
    <t>10051-9</t>
  </si>
  <si>
    <t>10051-17.1</t>
  </si>
  <si>
    <t>10051-17.2</t>
  </si>
  <si>
    <t>10051-21.2</t>
  </si>
  <si>
    <t>10051-24</t>
  </si>
  <si>
    <t>10052-4</t>
  </si>
  <si>
    <t>10052-5.1</t>
  </si>
  <si>
    <t>10052-5.2</t>
  </si>
  <si>
    <t>10052-9</t>
  </si>
  <si>
    <t>10052-17.1</t>
  </si>
  <si>
    <t>10052-17.2</t>
  </si>
  <si>
    <t>10052-18</t>
  </si>
  <si>
    <t>10052-19.1</t>
  </si>
  <si>
    <t>10052-19.2</t>
  </si>
  <si>
    <t>10052-21.1</t>
  </si>
  <si>
    <t>10052-23</t>
  </si>
  <si>
    <t>10054-9</t>
  </si>
  <si>
    <t>10054-17.1</t>
  </si>
  <si>
    <t>10069-5.1</t>
  </si>
  <si>
    <t>10071-19.1</t>
  </si>
  <si>
    <t>10071-19.2</t>
  </si>
  <si>
    <t>10071-21.1</t>
  </si>
  <si>
    <t>10072-19.1</t>
  </si>
  <si>
    <t>10072-19.2</t>
  </si>
  <si>
    <t>10072-21.1</t>
  </si>
  <si>
    <t>10078-1</t>
  </si>
  <si>
    <t>10111-1</t>
  </si>
  <si>
    <t>10111-2.1</t>
  </si>
  <si>
    <t>10111-4</t>
  </si>
  <si>
    <t>10111-9</t>
  </si>
  <si>
    <t>10111-17.1</t>
  </si>
  <si>
    <t>10111-19.1</t>
  </si>
  <si>
    <t>10111-19.2</t>
  </si>
  <si>
    <t>10111-21.1</t>
  </si>
  <si>
    <t>10111-24</t>
  </si>
  <si>
    <t>10120-1</t>
  </si>
  <si>
    <t>10120-2.1</t>
  </si>
  <si>
    <t>10120-5.1</t>
  </si>
  <si>
    <t>10120-5.2</t>
  </si>
  <si>
    <t>10120-9</t>
  </si>
  <si>
    <t>10120-17.1</t>
  </si>
  <si>
    <t>10120-17.2</t>
  </si>
  <si>
    <t>10120-18</t>
  </si>
  <si>
    <t>10120-19.3</t>
  </si>
  <si>
    <t>10120-19.4</t>
  </si>
  <si>
    <t>10120-21.2</t>
  </si>
  <si>
    <t>10127-5.1</t>
  </si>
  <si>
    <t>10127-5.2</t>
  </si>
  <si>
    <t>10157-19.1</t>
  </si>
  <si>
    <t>10157-19.2</t>
  </si>
  <si>
    <t>10157-21.1</t>
  </si>
  <si>
    <t>10177-1</t>
  </si>
  <si>
    <t>10177-5.1</t>
  </si>
  <si>
    <t>10177-5.2</t>
  </si>
  <si>
    <t>10177-9</t>
  </si>
  <si>
    <t>10177-17.1</t>
  </si>
  <si>
    <t>10177-19.3</t>
  </si>
  <si>
    <t>10177-19.4</t>
  </si>
  <si>
    <t>10177-21.2</t>
  </si>
  <si>
    <t>10178-1</t>
  </si>
  <si>
    <t>10178-2.1</t>
  </si>
  <si>
    <t>10178-3</t>
  </si>
  <si>
    <t>10178-5.1</t>
  </si>
  <si>
    <t>10178-5.2</t>
  </si>
  <si>
    <t>10178-9</t>
  </si>
  <si>
    <t>10178-17.1</t>
  </si>
  <si>
    <t>10178-17.2</t>
  </si>
  <si>
    <t>10178-18</t>
  </si>
  <si>
    <t>10178-19.3</t>
  </si>
  <si>
    <t>10178-19.4</t>
  </si>
  <si>
    <t>10178-21.2</t>
  </si>
  <si>
    <t>10178-23</t>
  </si>
  <si>
    <t>10178-24</t>
  </si>
  <si>
    <t>10200-1</t>
  </si>
  <si>
    <t>10200-5.1</t>
  </si>
  <si>
    <t>10200-5.2</t>
  </si>
  <si>
    <t>10200-9</t>
  </si>
  <si>
    <t>10200-17.1</t>
  </si>
  <si>
    <t>10200-17.2</t>
  </si>
  <si>
    <t>10200-19.3</t>
  </si>
  <si>
    <t>10200-19.4</t>
  </si>
  <si>
    <t>10200-21.2</t>
  </si>
  <si>
    <t>10200-23</t>
  </si>
  <si>
    <t>10205-4</t>
  </si>
  <si>
    <t>10205-9</t>
  </si>
  <si>
    <t>10216-24</t>
  </si>
  <si>
    <t>10226-19.1</t>
  </si>
  <si>
    <t>10226-19.2</t>
  </si>
  <si>
    <t>10226-21.1</t>
  </si>
  <si>
    <t>10324-17.1</t>
  </si>
  <si>
    <t>10324-19.3</t>
  </si>
  <si>
    <t>10324-19.4</t>
  </si>
  <si>
    <t>10324-21.2</t>
  </si>
  <si>
    <t>10336-19.1</t>
  </si>
  <si>
    <t>10336-19.2</t>
  </si>
  <si>
    <t>10336-21.1</t>
  </si>
  <si>
    <t>10367-9</t>
  </si>
  <si>
    <t>10367-17.2</t>
  </si>
  <si>
    <t>10391-1</t>
  </si>
  <si>
    <t>10391-2.1</t>
  </si>
  <si>
    <t>10391-5.1</t>
  </si>
  <si>
    <t>10391-5.2</t>
  </si>
  <si>
    <t>10391-9</t>
  </si>
  <si>
    <t>10391-17.1</t>
  </si>
  <si>
    <t>10391-17.2</t>
  </si>
  <si>
    <t>10391-18</t>
  </si>
  <si>
    <t>10391-19.3</t>
  </si>
  <si>
    <t>10391-19.4</t>
  </si>
  <si>
    <t>10391-21.2</t>
  </si>
  <si>
    <t>10393-11</t>
  </si>
  <si>
    <t>10393-17.2</t>
  </si>
  <si>
    <t>10464-9</t>
  </si>
  <si>
    <t>10464-17.1</t>
  </si>
  <si>
    <t>10464-19.3</t>
  </si>
  <si>
    <t>10464-19.4</t>
  </si>
  <si>
    <t>10464-21.2</t>
  </si>
  <si>
    <t>10472-17.1</t>
  </si>
  <si>
    <t>10472-17.2</t>
  </si>
  <si>
    <t>10472-19.3</t>
  </si>
  <si>
    <t>10472-19.4</t>
  </si>
  <si>
    <t>10472-21.2</t>
  </si>
  <si>
    <t>10472-24</t>
  </si>
  <si>
    <t>10499-17.2</t>
  </si>
  <si>
    <t>10499-19.3</t>
  </si>
  <si>
    <t>10499-19.4</t>
  </si>
  <si>
    <t>10499-21.2</t>
  </si>
  <si>
    <t>10499-23</t>
  </si>
  <si>
    <t>10510-9</t>
  </si>
  <si>
    <t>10510-17.1</t>
  </si>
  <si>
    <t>10510-17.2</t>
  </si>
  <si>
    <t>10510-19.3</t>
  </si>
  <si>
    <t>10510-19.4</t>
  </si>
  <si>
    <t>10510-21.2</t>
  </si>
  <si>
    <t>10638-11</t>
  </si>
  <si>
    <t>10638-17.1</t>
  </si>
  <si>
    <t>10638-17.2</t>
  </si>
  <si>
    <t>10641-5.1</t>
  </si>
  <si>
    <t>10641-9</t>
  </si>
  <si>
    <t>10641-17.1</t>
  </si>
  <si>
    <t>10641-17.2</t>
  </si>
  <si>
    <t>10641-24</t>
  </si>
  <si>
    <t>10642-19.3</t>
  </si>
  <si>
    <t>10642-19.4</t>
  </si>
  <si>
    <t>10642-24</t>
  </si>
  <si>
    <t>10665-17.1</t>
  </si>
  <si>
    <t>10665-17.2</t>
  </si>
  <si>
    <t>10671-24</t>
  </si>
  <si>
    <t>10673-1</t>
  </si>
  <si>
    <t>10673-2.1</t>
  </si>
  <si>
    <t>10673-5.2</t>
  </si>
  <si>
    <t>10673-17.1</t>
  </si>
  <si>
    <t>10673-17.2</t>
  </si>
  <si>
    <t>10673-18</t>
  </si>
  <si>
    <t>10675-19.3</t>
  </si>
  <si>
    <t>10675-19.4</t>
  </si>
  <si>
    <t>10675-21.2</t>
  </si>
  <si>
    <t>10676-17.1</t>
  </si>
  <si>
    <t>10676-19.3</t>
  </si>
  <si>
    <t>10676-19.4</t>
  </si>
  <si>
    <t>10676-21.2</t>
  </si>
  <si>
    <t>10677-1</t>
  </si>
  <si>
    <t>10677-2.1</t>
  </si>
  <si>
    <t>10677-4</t>
  </si>
  <si>
    <t>10677-5.1</t>
  </si>
  <si>
    <t>10677-5.2</t>
  </si>
  <si>
    <t>10677-9</t>
  </si>
  <si>
    <t>10677-11</t>
  </si>
  <si>
    <t>10677-17.1</t>
  </si>
  <si>
    <t>10677-17.2</t>
  </si>
  <si>
    <t>10677-18</t>
  </si>
  <si>
    <t>10677-19.1</t>
  </si>
  <si>
    <t>10677-19.2</t>
  </si>
  <si>
    <t>10677-19.3</t>
  </si>
  <si>
    <t>10677-19.4</t>
  </si>
  <si>
    <t>10677-21.1</t>
  </si>
  <si>
    <t>10677-21.2</t>
  </si>
  <si>
    <t>10677-23</t>
  </si>
  <si>
    <t>10677-24</t>
  </si>
  <si>
    <t>10685-19.1</t>
  </si>
  <si>
    <t>10685-19.2</t>
  </si>
  <si>
    <t>10685-21.1</t>
  </si>
  <si>
    <t>10690-17.1</t>
  </si>
  <si>
    <t>10690-17.2</t>
  </si>
  <si>
    <t>10690-19.3</t>
  </si>
  <si>
    <t>10690-19.4</t>
  </si>
  <si>
    <t>10690-21.2</t>
  </si>
  <si>
    <t>10730-19.1</t>
  </si>
  <si>
    <t>10730-19.2</t>
  </si>
  <si>
    <t>10730-21.1</t>
  </si>
  <si>
    <t>10749-5.1</t>
  </si>
  <si>
    <t>10749-5.2</t>
  </si>
  <si>
    <t>10749-17.2</t>
  </si>
  <si>
    <t>10749-19.3</t>
  </si>
  <si>
    <t>10749-19.4</t>
  </si>
  <si>
    <t>10749-21.2</t>
  </si>
  <si>
    <t>10750-5.1</t>
  </si>
  <si>
    <t>10750-5.2</t>
  </si>
  <si>
    <t>10750-17.1</t>
  </si>
  <si>
    <t>10758-17.2</t>
  </si>
  <si>
    <t>10758-23</t>
  </si>
  <si>
    <t>10758-24</t>
  </si>
  <si>
    <t>10759-1</t>
  </si>
  <si>
    <t>10759-2.1</t>
  </si>
  <si>
    <t>10759-4</t>
  </si>
  <si>
    <t>10784-17.2</t>
  </si>
  <si>
    <t>10790-4</t>
  </si>
  <si>
    <t>10801-11</t>
  </si>
  <si>
    <t>10804-1</t>
  </si>
  <si>
    <t>10804-2.1</t>
  </si>
  <si>
    <t>10804-3</t>
  </si>
  <si>
    <t>10804-5.1</t>
  </si>
  <si>
    <t>10804-5.2</t>
  </si>
  <si>
    <t>10804-9</t>
  </si>
  <si>
    <t>10804-17.1</t>
  </si>
  <si>
    <t>10804-17.2</t>
  </si>
  <si>
    <t>10804-18</t>
  </si>
  <si>
    <t>10804-19.3</t>
  </si>
  <si>
    <t>10804-19.4</t>
  </si>
  <si>
    <t>10804-21.2</t>
  </si>
  <si>
    <t>10815-1</t>
  </si>
  <si>
    <t>10815-2.1</t>
  </si>
  <si>
    <t>10815-9</t>
  </si>
  <si>
    <t>10817-9</t>
  </si>
  <si>
    <t>10817-17.1</t>
  </si>
  <si>
    <t>10847-2.1</t>
  </si>
  <si>
    <t>10847-5.1</t>
  </si>
  <si>
    <t>10847-5.2</t>
  </si>
  <si>
    <t>10847-9</t>
  </si>
  <si>
    <t>10847-17.1</t>
  </si>
  <si>
    <t>10847-17.2</t>
  </si>
  <si>
    <t>10847-19.3</t>
  </si>
  <si>
    <t>10847-19.4</t>
  </si>
  <si>
    <t>10847-21.2</t>
  </si>
  <si>
    <t>10847-23</t>
  </si>
  <si>
    <t>10859-5.2</t>
  </si>
  <si>
    <t>10885-17.2</t>
  </si>
  <si>
    <t>10885-19.3</t>
  </si>
  <si>
    <t>10885-19.4</t>
  </si>
  <si>
    <t>10885-21.2</t>
  </si>
  <si>
    <t>10891-19.1</t>
  </si>
  <si>
    <t>10891-19.2</t>
  </si>
  <si>
    <t>10891-21.1</t>
  </si>
  <si>
    <t>10909-24</t>
  </si>
  <si>
    <t>10914-4</t>
  </si>
  <si>
    <t>10914-9</t>
  </si>
  <si>
    <t>10914-17.1</t>
  </si>
  <si>
    <t>10915-4</t>
  </si>
  <si>
    <t>10915-19.1</t>
  </si>
  <si>
    <t>10915-19.2</t>
  </si>
  <si>
    <t>10915-21.1</t>
  </si>
  <si>
    <t>10916-17.2</t>
  </si>
  <si>
    <t>10916-23</t>
  </si>
  <si>
    <t>10916-24</t>
  </si>
  <si>
    <t>10925-1</t>
  </si>
  <si>
    <t>10925-2.1</t>
  </si>
  <si>
    <t>10925-4</t>
  </si>
  <si>
    <t>10925-17.1</t>
  </si>
  <si>
    <t>10936-1</t>
  </si>
  <si>
    <t>10936-2.1</t>
  </si>
  <si>
    <t>10936-5.1</t>
  </si>
  <si>
    <t>10936-5.2</t>
  </si>
  <si>
    <t>10936-9</t>
  </si>
  <si>
    <t>10936-17.1</t>
  </si>
  <si>
    <t>10936-19.3</t>
  </si>
  <si>
    <t>10936-19.4</t>
  </si>
  <si>
    <t>10936-21.2</t>
  </si>
  <si>
    <t>10936-24</t>
  </si>
  <si>
    <t>10945-1</t>
  </si>
  <si>
    <t>10945-2.1</t>
  </si>
  <si>
    <t>10945-5.1</t>
  </si>
  <si>
    <t>10945-5.2</t>
  </si>
  <si>
    <t>10945-9</t>
  </si>
  <si>
    <t>10945-17.1</t>
  </si>
  <si>
    <t>10945-17.2</t>
  </si>
  <si>
    <t>10945-18</t>
  </si>
  <si>
    <t>10945-19.3</t>
  </si>
  <si>
    <t>10945-19.4</t>
  </si>
  <si>
    <t>10945-21.2</t>
  </si>
  <si>
    <t>10952-9</t>
  </si>
  <si>
    <t>10953-1</t>
  </si>
  <si>
    <t>10953-2.1</t>
  </si>
  <si>
    <t>10953-4</t>
  </si>
  <si>
    <t>10953-9</t>
  </si>
  <si>
    <t>10953-17.1</t>
  </si>
  <si>
    <t>10969-2.1</t>
  </si>
  <si>
    <t>10969-4</t>
  </si>
  <si>
    <t>10969-9</t>
  </si>
  <si>
    <t>10969-17.1</t>
  </si>
  <si>
    <t>10974-19.1</t>
  </si>
  <si>
    <t>10974-19.2</t>
  </si>
  <si>
    <t>10974-21.1</t>
  </si>
  <si>
    <t>10990-1</t>
  </si>
  <si>
    <t>10990-2.1</t>
  </si>
  <si>
    <t>10990-5.1</t>
  </si>
  <si>
    <t>10990-5.2</t>
  </si>
  <si>
    <t>10990-9</t>
  </si>
  <si>
    <t>10990-17.1</t>
  </si>
  <si>
    <t>10990-17.2</t>
  </si>
  <si>
    <t>10990-18</t>
  </si>
  <si>
    <t>10990-19.3</t>
  </si>
  <si>
    <t>10990-19.4</t>
  </si>
  <si>
    <t>10990-21.2</t>
  </si>
  <si>
    <t>11000-4</t>
  </si>
  <si>
    <t>11000-5.1</t>
  </si>
  <si>
    <t>11000-5.2</t>
  </si>
  <si>
    <t>11000-9</t>
  </si>
  <si>
    <t>11000-17.1</t>
  </si>
  <si>
    <t>11000-17.2</t>
  </si>
  <si>
    <t>11000-19.1</t>
  </si>
  <si>
    <t>11000-19.2</t>
  </si>
  <si>
    <t>11000-19.3</t>
  </si>
  <si>
    <t>11000-19.4</t>
  </si>
  <si>
    <t>11000-21.1</t>
  </si>
  <si>
    <t>11000-21.2</t>
  </si>
  <si>
    <t>11004-19.1</t>
  </si>
  <si>
    <t>11004-19.2</t>
  </si>
  <si>
    <t>11004-21.1</t>
  </si>
  <si>
    <t>11008-4</t>
  </si>
  <si>
    <t>11008-9</t>
  </si>
  <si>
    <t>11008-17.1</t>
  </si>
  <si>
    <t>11027-1</t>
  </si>
  <si>
    <t>11027-2.1</t>
  </si>
  <si>
    <t>11027-4</t>
  </si>
  <si>
    <t>11027-17.1</t>
  </si>
  <si>
    <t>11041-1</t>
  </si>
  <si>
    <t>11041-2.1</t>
  </si>
  <si>
    <t>11041-4</t>
  </si>
  <si>
    <t>11041-9</t>
  </si>
  <si>
    <t>11041-17.1</t>
  </si>
  <si>
    <t>11047-4</t>
  </si>
  <si>
    <t>11050-5.1</t>
  </si>
  <si>
    <t>11050-5.2</t>
  </si>
  <si>
    <t>11050-17.1</t>
  </si>
  <si>
    <t>11050-19.3</t>
  </si>
  <si>
    <t>11050-19.4</t>
  </si>
  <si>
    <t>11050-21.2</t>
  </si>
  <si>
    <t>11059-1</t>
  </si>
  <si>
    <t>11059-2.1</t>
  </si>
  <si>
    <t>11059-4</t>
  </si>
  <si>
    <t>11059-9</t>
  </si>
  <si>
    <t>11059-17.1</t>
  </si>
  <si>
    <t>11070-1</t>
  </si>
  <si>
    <t>11070-2.1</t>
  </si>
  <si>
    <t>11070-4</t>
  </si>
  <si>
    <t>11070-9</t>
  </si>
  <si>
    <t>11070-19.1</t>
  </si>
  <si>
    <t>11070-19.2</t>
  </si>
  <si>
    <t>11070-21.1</t>
  </si>
  <si>
    <t>11089-19.3</t>
  </si>
  <si>
    <t>11089-19.4</t>
  </si>
  <si>
    <t>11089-21.2</t>
  </si>
  <si>
    <t>11090-1</t>
  </si>
  <si>
    <t>11090-2.1</t>
  </si>
  <si>
    <t>11090-4</t>
  </si>
  <si>
    <t>11090-9</t>
  </si>
  <si>
    <t>11090-17.1</t>
  </si>
  <si>
    <t>11090-19.1</t>
  </si>
  <si>
    <t>11090-19.2</t>
  </si>
  <si>
    <t>11090-19.3</t>
  </si>
  <si>
    <t>11090-19.4</t>
  </si>
  <si>
    <t>11090-21.1</t>
  </si>
  <si>
    <t>11090-21.2</t>
  </si>
  <si>
    <t>11118-1</t>
  </si>
  <si>
    <t>11118-2.1</t>
  </si>
  <si>
    <t>11118-9</t>
  </si>
  <si>
    <t>11118-17.1</t>
  </si>
  <si>
    <t>11118-17.2</t>
  </si>
  <si>
    <t>11118-19.3</t>
  </si>
  <si>
    <t>11118-19.4</t>
  </si>
  <si>
    <t>11118-21.2</t>
  </si>
  <si>
    <t>11118-23</t>
  </si>
  <si>
    <t>11126-1</t>
  </si>
  <si>
    <t>11126-2.1</t>
  </si>
  <si>
    <t>11126-5.1</t>
  </si>
  <si>
    <t>11126-5.2</t>
  </si>
  <si>
    <t>11126-17.1</t>
  </si>
  <si>
    <t>11126-17.2</t>
  </si>
  <si>
    <t>11126-18</t>
  </si>
  <si>
    <t>11126-19.3</t>
  </si>
  <si>
    <t>11126-19.4</t>
  </si>
  <si>
    <t>11126-21.2</t>
  </si>
  <si>
    <t>11127-11</t>
  </si>
  <si>
    <t>11127-17.1</t>
  </si>
  <si>
    <t>11127-17.2</t>
  </si>
  <si>
    <t>11134-5.1</t>
  </si>
  <si>
    <t>11134-5.2</t>
  </si>
  <si>
    <t>11134-17.1</t>
  </si>
  <si>
    <t>11134-17.2</t>
  </si>
  <si>
    <t>11134-19.3</t>
  </si>
  <si>
    <t>11134-19.4</t>
  </si>
  <si>
    <t>11134-21.2</t>
  </si>
  <si>
    <t>11150-1</t>
  </si>
  <si>
    <t>11150-2.1</t>
  </si>
  <si>
    <t>11150-5.1</t>
  </si>
  <si>
    <t>11150-5.2</t>
  </si>
  <si>
    <t>11150-9</t>
  </si>
  <si>
    <t>11150-17.1</t>
  </si>
  <si>
    <t>11150-17.2</t>
  </si>
  <si>
    <t>11150-18</t>
  </si>
  <si>
    <t>11150-19.3</t>
  </si>
  <si>
    <t>11150-19.4</t>
  </si>
  <si>
    <t>11150-21.2</t>
  </si>
  <si>
    <t>11150-23</t>
  </si>
  <si>
    <t>11150-24</t>
  </si>
  <si>
    <t>11177-9</t>
  </si>
  <si>
    <t>11185-1</t>
  </si>
  <si>
    <t>11185-2.1</t>
  </si>
  <si>
    <t>11185-4</t>
  </si>
  <si>
    <t>11185-17.1</t>
  </si>
  <si>
    <t>11185-17.2</t>
  </si>
  <si>
    <t>11185-19.1</t>
  </si>
  <si>
    <t>11185-19.2</t>
  </si>
  <si>
    <t>11185-21.1</t>
  </si>
  <si>
    <t>11198-19.1</t>
  </si>
  <si>
    <t>11198-19.2</t>
  </si>
  <si>
    <t>11198-21.1</t>
  </si>
  <si>
    <t>11206-5.1</t>
  </si>
  <si>
    <t>11206-17.1</t>
  </si>
  <si>
    <t>11215-1</t>
  </si>
  <si>
    <t>11215-2.1</t>
  </si>
  <si>
    <t>11215-4</t>
  </si>
  <si>
    <t>11215-9</t>
  </si>
  <si>
    <t>11215-17.1</t>
  </si>
  <si>
    <t>11231-9</t>
  </si>
  <si>
    <t>11231-17.1</t>
  </si>
  <si>
    <t>11231-17.2</t>
  </si>
  <si>
    <t>11237-17.1</t>
  </si>
  <si>
    <t>11240-5.1</t>
  </si>
  <si>
    <t>11240-5.2</t>
  </si>
  <si>
    <t>11240-17.1</t>
  </si>
  <si>
    <t>11240-19.3</t>
  </si>
  <si>
    <t>11240-19.4</t>
  </si>
  <si>
    <t>11251-1</t>
  </si>
  <si>
    <t>11251-4</t>
  </si>
  <si>
    <t>11251-9</t>
  </si>
  <si>
    <t>11251-17.1</t>
  </si>
  <si>
    <t>11251-19.1</t>
  </si>
  <si>
    <t>11251-19.2</t>
  </si>
  <si>
    <t>11251-21.1</t>
  </si>
  <si>
    <t>11252-1</t>
  </si>
  <si>
    <t>11252-4</t>
  </si>
  <si>
    <t>11252-9</t>
  </si>
  <si>
    <t>11252-17.1</t>
  </si>
  <si>
    <t>11252-19.1</t>
  </si>
  <si>
    <t>11252-19.2</t>
  </si>
  <si>
    <t>11252-21.1</t>
  </si>
  <si>
    <t>11255-9</t>
  </si>
  <si>
    <t>11255-17.1</t>
  </si>
  <si>
    <t>11371-9</t>
  </si>
  <si>
    <t>11371-17.1</t>
  </si>
  <si>
    <t>11371-19.3</t>
  </si>
  <si>
    <t>11371-19.4</t>
  </si>
  <si>
    <t>11371-21.2</t>
  </si>
  <si>
    <t>11452-9</t>
  </si>
  <si>
    <t>11452-17.1</t>
  </si>
  <si>
    <t>11452-17.2</t>
  </si>
  <si>
    <t>11499-17.1</t>
  </si>
  <si>
    <t>11521-19.1</t>
  </si>
  <si>
    <t>11521-19.2</t>
  </si>
  <si>
    <t>11521-21.1</t>
  </si>
  <si>
    <t>11551-17.1</t>
  </si>
  <si>
    <t>11551-17.2</t>
  </si>
  <si>
    <t>11551-24</t>
  </si>
  <si>
    <t>11558-19.1</t>
  </si>
  <si>
    <t>11558-19.2</t>
  </si>
  <si>
    <t>11558-21.1</t>
  </si>
  <si>
    <t>11588-11</t>
  </si>
  <si>
    <t>11592-23</t>
  </si>
  <si>
    <t>11592-24</t>
  </si>
  <si>
    <t>11595-24</t>
  </si>
  <si>
    <t>11600-9</t>
  </si>
  <si>
    <t>11600-17.1</t>
  </si>
  <si>
    <t>11630-9</t>
  </si>
  <si>
    <t>11630-21.1</t>
  </si>
  <si>
    <t>11673-9</t>
  </si>
  <si>
    <t>11673-17.1</t>
  </si>
  <si>
    <t>11673-18</t>
  </si>
  <si>
    <t>11673-19.3</t>
  </si>
  <si>
    <t>11673-19.4</t>
  </si>
  <si>
    <t>11673-21.2</t>
  </si>
  <si>
    <t>11770-5.1</t>
  </si>
  <si>
    <t>11770-5.2</t>
  </si>
  <si>
    <t>11770-9</t>
  </si>
  <si>
    <t>11770-17.1</t>
  </si>
  <si>
    <t>11770-17.2</t>
  </si>
  <si>
    <t>11770-19.3</t>
  </si>
  <si>
    <t>11770-19.4</t>
  </si>
  <si>
    <t>11770-21.2</t>
  </si>
  <si>
    <t>11800-19.1</t>
  </si>
  <si>
    <t>11800-19.2</t>
  </si>
  <si>
    <t>11800-21.1</t>
  </si>
  <si>
    <t>11835-17.1</t>
  </si>
  <si>
    <t>11843-11</t>
  </si>
  <si>
    <t>11843-17.1</t>
  </si>
  <si>
    <t>11843-17.2</t>
  </si>
  <si>
    <t>11851-9</t>
  </si>
  <si>
    <t>11851-17.1</t>
  </si>
  <si>
    <t>11853-1</t>
  </si>
  <si>
    <t>11853-2.1</t>
  </si>
  <si>
    <t>11853-4</t>
  </si>
  <si>
    <t>11853-17.1</t>
  </si>
  <si>
    <t>11863-11</t>
  </si>
  <si>
    <t>11932-1</t>
  </si>
  <si>
    <t>11932-4</t>
  </si>
  <si>
    <t>11932-19.3</t>
  </si>
  <si>
    <t>11932-19.4</t>
  </si>
  <si>
    <t>11932-21.2</t>
  </si>
  <si>
    <t>11967-17.1</t>
  </si>
  <si>
    <t>11967-17.2</t>
  </si>
  <si>
    <t>11991-1</t>
  </si>
  <si>
    <t>11991-2.1</t>
  </si>
  <si>
    <t>11991-5.1</t>
  </si>
  <si>
    <t>11991-5.2</t>
  </si>
  <si>
    <t>11991-9</t>
  </si>
  <si>
    <t>11991-17.1</t>
  </si>
  <si>
    <t>11991-17.2</t>
  </si>
  <si>
    <t>11991-18</t>
  </si>
  <si>
    <t>11991-19.3</t>
  </si>
  <si>
    <t>11991-19.4</t>
  </si>
  <si>
    <t>11991-21.1</t>
  </si>
  <si>
    <t>11991-21.2</t>
  </si>
  <si>
    <t>11991-23</t>
  </si>
  <si>
    <t>12190-9</t>
  </si>
  <si>
    <t>12254-9</t>
  </si>
  <si>
    <t>12254-17.1</t>
  </si>
  <si>
    <t>12260-11</t>
  </si>
  <si>
    <t>12260-17.1</t>
  </si>
  <si>
    <t>12260-17.2</t>
  </si>
  <si>
    <t>12260-18</t>
  </si>
  <si>
    <t>12262-5.1</t>
  </si>
  <si>
    <t>12262-5.2</t>
  </si>
  <si>
    <t>12262-9</t>
  </si>
  <si>
    <t>12262-17.1</t>
  </si>
  <si>
    <t>12262-17.2</t>
  </si>
  <si>
    <t>12262-18</t>
  </si>
  <si>
    <t>12262-19.3</t>
  </si>
  <si>
    <t>12262-19.4</t>
  </si>
  <si>
    <t>12262-21.2</t>
  </si>
  <si>
    <t>12287-19.1</t>
  </si>
  <si>
    <t>12287-19.2</t>
  </si>
  <si>
    <t>12287-21.1</t>
  </si>
  <si>
    <t>12294-23</t>
  </si>
  <si>
    <t>12297-24</t>
  </si>
  <si>
    <t>12360-4</t>
  </si>
  <si>
    <t>12416-9</t>
  </si>
  <si>
    <t>12416-17.1</t>
  </si>
  <si>
    <t>12416-17.2</t>
  </si>
  <si>
    <t>12416-19.3</t>
  </si>
  <si>
    <t>12416-19.4</t>
  </si>
  <si>
    <t>12416-21.2</t>
  </si>
  <si>
    <t>12416-24</t>
  </si>
  <si>
    <t>12475-1</t>
  </si>
  <si>
    <t>12475-2.1</t>
  </si>
  <si>
    <t>12475-5.1</t>
  </si>
  <si>
    <t>12475-5.2</t>
  </si>
  <si>
    <t>12475-9</t>
  </si>
  <si>
    <t>12475-17.1</t>
  </si>
  <si>
    <t>12475-17.2</t>
  </si>
  <si>
    <t>12475-18</t>
  </si>
  <si>
    <t>12475-19.3</t>
  </si>
  <si>
    <t>12475-19.4</t>
  </si>
  <si>
    <t>12475-21.2</t>
  </si>
  <si>
    <t>12484-4</t>
  </si>
  <si>
    <t>12484-9</t>
  </si>
  <si>
    <t>12502-19.3</t>
  </si>
  <si>
    <t>12502-19.4</t>
  </si>
  <si>
    <t>12502-21.2</t>
  </si>
  <si>
    <t>12521-19.1</t>
  </si>
  <si>
    <t>12521-19.2</t>
  </si>
  <si>
    <t>12521-21.1</t>
  </si>
  <si>
    <t>12536-1</t>
  </si>
  <si>
    <t>12536-2.1</t>
  </si>
  <si>
    <t>12536-4</t>
  </si>
  <si>
    <t>12536-9</t>
  </si>
  <si>
    <t>12536-17.1</t>
  </si>
  <si>
    <t>12548-2.4</t>
  </si>
  <si>
    <t>12572-1</t>
  </si>
  <si>
    <t>12572-2.1</t>
  </si>
  <si>
    <t>12572-17.1</t>
  </si>
  <si>
    <t>12572-17.2</t>
  </si>
  <si>
    <t>12572-18</t>
  </si>
  <si>
    <t>12572-19.3</t>
  </si>
  <si>
    <t>12572-19.4</t>
  </si>
  <si>
    <t>12572-21.2</t>
  </si>
  <si>
    <t>12572-24</t>
  </si>
  <si>
    <t>12573-1</t>
  </si>
  <si>
    <t>12573-2.1</t>
  </si>
  <si>
    <t>12573-4</t>
  </si>
  <si>
    <t>12573-9</t>
  </si>
  <si>
    <t>12573-17.1</t>
  </si>
  <si>
    <t>12645-1</t>
  </si>
  <si>
    <t>12645-4</t>
  </si>
  <si>
    <t>12645-17.1</t>
  </si>
  <si>
    <t>12645-24</t>
  </si>
  <si>
    <t>12718-9</t>
  </si>
  <si>
    <t>12718-17.1</t>
  </si>
  <si>
    <t>12750-24</t>
  </si>
  <si>
    <t>12777-4</t>
  </si>
  <si>
    <t>12777-5.1</t>
  </si>
  <si>
    <t>12777-5.2</t>
  </si>
  <si>
    <t>12777-17.1</t>
  </si>
  <si>
    <t>12777-17.2</t>
  </si>
  <si>
    <t>12777-18</t>
  </si>
  <si>
    <t>12831-1</t>
  </si>
  <si>
    <t>12831-2.1</t>
  </si>
  <si>
    <t>12831-4</t>
  </si>
  <si>
    <t>12831-5.1</t>
  </si>
  <si>
    <t>12831-5.2</t>
  </si>
  <si>
    <t>12831-9</t>
  </si>
  <si>
    <t>12831-17.1</t>
  </si>
  <si>
    <t>12831-17.2</t>
  </si>
  <si>
    <t>12831-19.3</t>
  </si>
  <si>
    <t>12831-19.4</t>
  </si>
  <si>
    <t>12831-21.2</t>
  </si>
  <si>
    <t>12831-23</t>
  </si>
  <si>
    <t>12831-24</t>
  </si>
  <si>
    <t>12866-1</t>
  </si>
  <si>
    <t>12866-2.1</t>
  </si>
  <si>
    <t>12866-9</t>
  </si>
  <si>
    <t>12866-17.1</t>
  </si>
  <si>
    <t>12866-17.2</t>
  </si>
  <si>
    <t>12866-18</t>
  </si>
  <si>
    <t>12866-19.3</t>
  </si>
  <si>
    <t>12866-19.4</t>
  </si>
  <si>
    <t>12866-21.2</t>
  </si>
  <si>
    <t>12870-17.1</t>
  </si>
  <si>
    <t>12873-4</t>
  </si>
  <si>
    <t>12873-9</t>
  </si>
  <si>
    <t>12873-17.1</t>
  </si>
  <si>
    <t>12873-19.1</t>
  </si>
  <si>
    <t>12873-19.2</t>
  </si>
  <si>
    <t>12873-21.1</t>
  </si>
  <si>
    <t>12898-1</t>
  </si>
  <si>
    <t>12898-2.1</t>
  </si>
  <si>
    <t>12898-4</t>
  </si>
  <si>
    <t>12944-2.1</t>
  </si>
  <si>
    <t>13004-17.1</t>
  </si>
  <si>
    <t>13004-19.1</t>
  </si>
  <si>
    <t>13004-19.2</t>
  </si>
  <si>
    <t>13004-19.3</t>
  </si>
  <si>
    <t>13004-19.4</t>
  </si>
  <si>
    <t>13004-21.1</t>
  </si>
  <si>
    <t>13004-21.2</t>
  </si>
  <si>
    <t>13021-1</t>
  </si>
  <si>
    <t>13021-2.1</t>
  </si>
  <si>
    <t>13021-5.1</t>
  </si>
  <si>
    <t>13021-5.2</t>
  </si>
  <si>
    <t>13021-9</t>
  </si>
  <si>
    <t>13021-17.1</t>
  </si>
  <si>
    <t>13021-18</t>
  </si>
  <si>
    <t>13021-19.3</t>
  </si>
  <si>
    <t>13021-19.4</t>
  </si>
  <si>
    <t>13021-21.2</t>
  </si>
  <si>
    <t>13021-23</t>
  </si>
  <si>
    <t>13021-24</t>
  </si>
  <si>
    <t>13038-4</t>
  </si>
  <si>
    <t>13038-9</t>
  </si>
  <si>
    <t>13056-5.1</t>
  </si>
  <si>
    <t>13056-5.2</t>
  </si>
  <si>
    <t>13056-9</t>
  </si>
  <si>
    <t>13056-17.1</t>
  </si>
  <si>
    <t>13056-17.2</t>
  </si>
  <si>
    <t>13056-18</t>
  </si>
  <si>
    <t>13056-19.3</t>
  </si>
  <si>
    <t>13056-19.4</t>
  </si>
  <si>
    <t>13056-21.2</t>
  </si>
  <si>
    <t>13056-23</t>
  </si>
  <si>
    <t>13056-24</t>
  </si>
  <si>
    <t>13188-17.1</t>
  </si>
  <si>
    <t>13188-17.2</t>
  </si>
  <si>
    <t>13188-23</t>
  </si>
  <si>
    <t>13188-24</t>
  </si>
  <si>
    <t>13200-17.1</t>
  </si>
  <si>
    <t>13200-23</t>
  </si>
  <si>
    <t>13200-24</t>
  </si>
  <si>
    <t>13285-24</t>
  </si>
  <si>
    <t>13293-19.3</t>
  </si>
  <si>
    <t>13293-19.4</t>
  </si>
  <si>
    <t>13293-21.2</t>
  </si>
  <si>
    <t>13307-23</t>
  </si>
  <si>
    <t>13307-24</t>
  </si>
  <si>
    <t>13528-5.1</t>
  </si>
  <si>
    <t>13528-5.2</t>
  </si>
  <si>
    <t>13528-17.1</t>
  </si>
  <si>
    <t>13528-18</t>
  </si>
  <si>
    <t>13528-19.3</t>
  </si>
  <si>
    <t>13528-19.4</t>
  </si>
  <si>
    <t>13528-21.2</t>
  </si>
  <si>
    <t>13587-19.1</t>
  </si>
  <si>
    <t>13587-19.2</t>
  </si>
  <si>
    <t>13587-21.1</t>
  </si>
  <si>
    <t>13595-19.1</t>
  </si>
  <si>
    <t>13595-19.2</t>
  </si>
  <si>
    <t>13625-4</t>
  </si>
  <si>
    <t>13688-19.1</t>
  </si>
  <si>
    <t>13688-19.2</t>
  </si>
  <si>
    <t>13688-21.1</t>
  </si>
  <si>
    <t>13692-1</t>
  </si>
  <si>
    <t>13692-5.1</t>
  </si>
  <si>
    <t>13692-5.2</t>
  </si>
  <si>
    <t>13692-9</t>
  </si>
  <si>
    <t>13692-17.1</t>
  </si>
  <si>
    <t>13692-19.3</t>
  </si>
  <si>
    <t>13692-19.4</t>
  </si>
  <si>
    <t>13692-21.2</t>
  </si>
  <si>
    <t>13703-19.1</t>
  </si>
  <si>
    <t>13703-19.2</t>
  </si>
  <si>
    <t>13703-21.1</t>
  </si>
  <si>
    <t>13714-4</t>
  </si>
  <si>
    <t>13714-5.1</t>
  </si>
  <si>
    <t>13714-5.2</t>
  </si>
  <si>
    <t>13714-9</t>
  </si>
  <si>
    <t>13714-11</t>
  </si>
  <si>
    <t>13714-17.1</t>
  </si>
  <si>
    <t>13714-19.1</t>
  </si>
  <si>
    <t>13714-19.2</t>
  </si>
  <si>
    <t>13714-19.3</t>
  </si>
  <si>
    <t>13714-19.4</t>
  </si>
  <si>
    <t>13714-21.1</t>
  </si>
  <si>
    <t>13714-21.2</t>
  </si>
  <si>
    <t>13722-19.1</t>
  </si>
  <si>
    <t>13722-19.2</t>
  </si>
  <si>
    <t>13722-19.3</t>
  </si>
  <si>
    <t>13722-19.4</t>
  </si>
  <si>
    <t>13722-21.1</t>
  </si>
  <si>
    <t>13722-24</t>
  </si>
  <si>
    <t>13781-1</t>
  </si>
  <si>
    <t>13781-2.1</t>
  </si>
  <si>
    <t>13781-4</t>
  </si>
  <si>
    <t>13781-19.1</t>
  </si>
  <si>
    <t>13781-21.1</t>
  </si>
  <si>
    <t>13793-11</t>
  </si>
  <si>
    <t>13820-19.1</t>
  </si>
  <si>
    <t>13820-19.2</t>
  </si>
  <si>
    <t>13820-19.3</t>
  </si>
  <si>
    <t>13820-19.4</t>
  </si>
  <si>
    <t>13820-21.1</t>
  </si>
  <si>
    <t>13820-21.2</t>
  </si>
  <si>
    <t>13897-2.4</t>
  </si>
  <si>
    <t>13935-1</t>
  </si>
  <si>
    <t>13935-2.1</t>
  </si>
  <si>
    <t>13935-5.1</t>
  </si>
  <si>
    <t>13935-5.2</t>
  </si>
  <si>
    <t>13935-9</t>
  </si>
  <si>
    <t>13935-17.1</t>
  </si>
  <si>
    <t>13935-17.2</t>
  </si>
  <si>
    <t>13935-18</t>
  </si>
  <si>
    <t>13935-19.3</t>
  </si>
  <si>
    <t>13935-19.4</t>
  </si>
  <si>
    <t>13935-21.2</t>
  </si>
  <si>
    <t>13935-23</t>
  </si>
  <si>
    <t>13935-24</t>
  </si>
  <si>
    <t>13938-4</t>
  </si>
  <si>
    <t>13938-9</t>
  </si>
  <si>
    <t>13938-19.1</t>
  </si>
  <si>
    <t>13938-19.2</t>
  </si>
  <si>
    <t>13938-21.1</t>
  </si>
  <si>
    <t>13978-1</t>
  </si>
  <si>
    <t>13978-2.1</t>
  </si>
  <si>
    <t>13978-9</t>
  </si>
  <si>
    <t>13978-17.1</t>
  </si>
  <si>
    <t>13978-17.2</t>
  </si>
  <si>
    <t>13978-18</t>
  </si>
  <si>
    <t>13978-19.3</t>
  </si>
  <si>
    <t>13978-19.4</t>
  </si>
  <si>
    <t>13978-21.2</t>
  </si>
  <si>
    <t>13986-24</t>
  </si>
  <si>
    <t>13990-4</t>
  </si>
  <si>
    <t>13990-24</t>
  </si>
  <si>
    <t>14133-9</t>
  </si>
  <si>
    <t>14133-17.1</t>
  </si>
  <si>
    <t>14133-19.3</t>
  </si>
  <si>
    <t>14133-19.4</t>
  </si>
  <si>
    <t>14133-21.1</t>
  </si>
  <si>
    <t>14133-21.2</t>
  </si>
  <si>
    <t>14137-19.1</t>
  </si>
  <si>
    <t>14137-19.2</t>
  </si>
  <si>
    <t>14137-21.1</t>
  </si>
  <si>
    <t>14138-19.1</t>
  </si>
  <si>
    <t>14138-19.2</t>
  </si>
  <si>
    <t>14138-21.1</t>
  </si>
  <si>
    <t>14139-19.1</t>
  </si>
  <si>
    <t>14139-19.2</t>
  </si>
  <si>
    <t>14139-21.1</t>
  </si>
  <si>
    <t>14184-1</t>
  </si>
  <si>
    <t>14184-2.1</t>
  </si>
  <si>
    <t>14184-4</t>
  </si>
  <si>
    <t>14184-5.1</t>
  </si>
  <si>
    <t>14184-5.2</t>
  </si>
  <si>
    <t>14184-9</t>
  </si>
  <si>
    <t>14184-17.1</t>
  </si>
  <si>
    <t>14184-17.2</t>
  </si>
  <si>
    <t>14184-18</t>
  </si>
  <si>
    <t>14184-19.1</t>
  </si>
  <si>
    <t>14184-19.2</t>
  </si>
  <si>
    <t>14184-19.3</t>
  </si>
  <si>
    <t>14184-19.4</t>
  </si>
  <si>
    <t>14184-21.1</t>
  </si>
  <si>
    <t>14184-21.2</t>
  </si>
  <si>
    <t>14184-23</t>
  </si>
  <si>
    <t>14254-19.1</t>
  </si>
  <si>
    <t>14254-19.2</t>
  </si>
  <si>
    <t>14254-21.1</t>
  </si>
  <si>
    <t>14265-9</t>
  </si>
  <si>
    <t>14354-5.1</t>
  </si>
  <si>
    <t>14354-5.2</t>
  </si>
  <si>
    <t>14354-9</t>
  </si>
  <si>
    <t>14354-17.1</t>
  </si>
  <si>
    <t>14460-11</t>
  </si>
  <si>
    <t>14494-17.1</t>
  </si>
  <si>
    <t>14494-23</t>
  </si>
  <si>
    <t>14494-24</t>
  </si>
  <si>
    <t>14559-2.1</t>
  </si>
  <si>
    <t>14559-5.1</t>
  </si>
  <si>
    <t>14559-5.2</t>
  </si>
  <si>
    <t>14559-17.1</t>
  </si>
  <si>
    <t>14568-2.1</t>
  </si>
  <si>
    <t>14568-4</t>
  </si>
  <si>
    <t>14788-23</t>
  </si>
  <si>
    <t>14788-24</t>
  </si>
  <si>
    <t>14974-1</t>
  </si>
  <si>
    <t>14974-2.1</t>
  </si>
  <si>
    <t>14974-9</t>
  </si>
  <si>
    <t>14974-17.1</t>
  </si>
  <si>
    <t>14974-17.2</t>
  </si>
  <si>
    <t>14974-18</t>
  </si>
  <si>
    <t>14974-19.3</t>
  </si>
  <si>
    <t>14974-19.4</t>
  </si>
  <si>
    <t>14974-21.2</t>
  </si>
  <si>
    <t>14974-23</t>
  </si>
  <si>
    <t>14982-1</t>
  </si>
  <si>
    <t>14982-2.1</t>
  </si>
  <si>
    <t>14982-9</t>
  </si>
  <si>
    <t>14982-17.1</t>
  </si>
  <si>
    <t>14982-17.2</t>
  </si>
  <si>
    <t>14982-18</t>
  </si>
  <si>
    <t>14982-19.3</t>
  </si>
  <si>
    <t>14982-19.4</t>
  </si>
  <si>
    <t>14982-21.2</t>
  </si>
  <si>
    <t>14990-17.1</t>
  </si>
  <si>
    <t>14990-19.3</t>
  </si>
  <si>
    <t>14990-19.4</t>
  </si>
  <si>
    <t>14990-21.2</t>
  </si>
  <si>
    <t>14990-24</t>
  </si>
  <si>
    <t>15032-1</t>
  </si>
  <si>
    <t>15032-2.1</t>
  </si>
  <si>
    <t>15032-5.1</t>
  </si>
  <si>
    <t>15032-5.2</t>
  </si>
  <si>
    <t>15032-9</t>
  </si>
  <si>
    <t>15032-17.1</t>
  </si>
  <si>
    <t>15032-17.2</t>
  </si>
  <si>
    <t>15032-19.3</t>
  </si>
  <si>
    <t>15032-19.4</t>
  </si>
  <si>
    <t>15032-21.2</t>
  </si>
  <si>
    <t>15105-17.1</t>
  </si>
  <si>
    <t>15105-17.2</t>
  </si>
  <si>
    <t>15105-18</t>
  </si>
  <si>
    <t>15105-19.3</t>
  </si>
  <si>
    <t>15105-19.4</t>
  </si>
  <si>
    <t>15105-21.2</t>
  </si>
  <si>
    <t>15130-1</t>
  </si>
  <si>
    <t>15130-4</t>
  </si>
  <si>
    <t>15130-9</t>
  </si>
  <si>
    <t>15130-17.1</t>
  </si>
  <si>
    <t>15130-19.1</t>
  </si>
  <si>
    <t>15130-19.2</t>
  </si>
  <si>
    <t>15130-21.1</t>
  </si>
  <si>
    <t>15341-1</t>
  </si>
  <si>
    <t>15341-2.1</t>
  </si>
  <si>
    <t>15341-4</t>
  </si>
  <si>
    <t>15341-5.1</t>
  </si>
  <si>
    <t>15341-5.2</t>
  </si>
  <si>
    <t>15341-17.1</t>
  </si>
  <si>
    <t>15377-24</t>
  </si>
  <si>
    <t>15380-17.1</t>
  </si>
  <si>
    <t>15380-18</t>
  </si>
  <si>
    <t>15380-19.3</t>
  </si>
  <si>
    <t>15380-19.4</t>
  </si>
  <si>
    <t>15449-19.1</t>
  </si>
  <si>
    <t>15449-19.2</t>
  </si>
  <si>
    <t>15449-21.1</t>
  </si>
  <si>
    <t>15474-1</t>
  </si>
  <si>
    <t>15474-2.1</t>
  </si>
  <si>
    <t>15474-4</t>
  </si>
  <si>
    <t>15474-9</t>
  </si>
  <si>
    <t>15474-17.1</t>
  </si>
  <si>
    <t>15545-2.1</t>
  </si>
  <si>
    <t>15545-4</t>
  </si>
  <si>
    <t>15545-19.1</t>
  </si>
  <si>
    <t>15545-19.2</t>
  </si>
  <si>
    <t>15545-21.1</t>
  </si>
  <si>
    <t>15563-5.2</t>
  </si>
  <si>
    <t>15563-19.1</t>
  </si>
  <si>
    <t>15563-19.2</t>
  </si>
  <si>
    <t>15563-19.3</t>
  </si>
  <si>
    <t>15563-19.4</t>
  </si>
  <si>
    <t>15563-21.1</t>
  </si>
  <si>
    <t>15580-2.1</t>
  </si>
  <si>
    <t>15580-5.2</t>
  </si>
  <si>
    <t>15580-9</t>
  </si>
  <si>
    <t>15580-17.1</t>
  </si>
  <si>
    <t>15580-17.2</t>
  </si>
  <si>
    <t>15580-18</t>
  </si>
  <si>
    <t>15580-19.3</t>
  </si>
  <si>
    <t>15580-19.4</t>
  </si>
  <si>
    <t>15580-21.2</t>
  </si>
  <si>
    <t>15679-5.1</t>
  </si>
  <si>
    <t>15679-5.2</t>
  </si>
  <si>
    <t>15756-17.1</t>
  </si>
  <si>
    <t>15756-17.2</t>
  </si>
  <si>
    <t>15816-1</t>
  </si>
  <si>
    <t>15816-2.1</t>
  </si>
  <si>
    <t>15816-4</t>
  </si>
  <si>
    <t>15816-17.1</t>
  </si>
  <si>
    <t>15865-11</t>
  </si>
  <si>
    <t>15911-17.1</t>
  </si>
  <si>
    <t>15911-19.3</t>
  </si>
  <si>
    <t>15911-19.4</t>
  </si>
  <si>
    <t>15911-21.2</t>
  </si>
  <si>
    <t>15954-1</t>
  </si>
  <si>
    <t>15954-2.1</t>
  </si>
  <si>
    <t>15954-5.1</t>
  </si>
  <si>
    <t>15954-5.2</t>
  </si>
  <si>
    <t>15954-9</t>
  </si>
  <si>
    <t>15954-17.1</t>
  </si>
  <si>
    <t>15954-17.2</t>
  </si>
  <si>
    <t>15954-18</t>
  </si>
  <si>
    <t>15954-19.3</t>
  </si>
  <si>
    <t>15954-19.4</t>
  </si>
  <si>
    <t>15954-21.2</t>
  </si>
  <si>
    <t>16023-4</t>
  </si>
  <si>
    <t>16023-9</t>
  </si>
  <si>
    <t>16024-1</t>
  </si>
  <si>
    <t>16024-2.1</t>
  </si>
  <si>
    <t>16024-9</t>
  </si>
  <si>
    <t>16024-17.1</t>
  </si>
  <si>
    <t>16024-17.2</t>
  </si>
  <si>
    <t>16024-18</t>
  </si>
  <si>
    <t>16024-19.3</t>
  </si>
  <si>
    <t>16024-19.4</t>
  </si>
  <si>
    <t>16024-21.2</t>
  </si>
  <si>
    <t>16024-23</t>
  </si>
  <si>
    <t>16044-17.1</t>
  </si>
  <si>
    <t>16044-17.2</t>
  </si>
  <si>
    <t>16044-18</t>
  </si>
  <si>
    <t>16044-19.3</t>
  </si>
  <si>
    <t>16044-19.4</t>
  </si>
  <si>
    <t>16044-21.2</t>
  </si>
  <si>
    <t>16045-17.1</t>
  </si>
  <si>
    <t>16045-17.2</t>
  </si>
  <si>
    <t>16045-19.3</t>
  </si>
  <si>
    <t>16045-19.4</t>
  </si>
  <si>
    <t>16045-21.2</t>
  </si>
  <si>
    <t>16047-1</t>
  </si>
  <si>
    <t>16047-19.3</t>
  </si>
  <si>
    <t>16047-19.4</t>
  </si>
  <si>
    <t>16047-21.2</t>
  </si>
  <si>
    <t>16047-24</t>
  </si>
  <si>
    <t>16116-9</t>
  </si>
  <si>
    <t>16186-4</t>
  </si>
  <si>
    <t>16186-9</t>
  </si>
  <si>
    <t>16186-17.1</t>
  </si>
  <si>
    <t>16186-19.1</t>
  </si>
  <si>
    <t>16186-19.2</t>
  </si>
  <si>
    <t>16186-21.1</t>
  </si>
  <si>
    <t>16203-5.1</t>
  </si>
  <si>
    <t>16203-5.2</t>
  </si>
  <si>
    <t>16217-5.1</t>
  </si>
  <si>
    <t>16217-17.1</t>
  </si>
  <si>
    <t>16217-17.2</t>
  </si>
  <si>
    <t>16217-19.3</t>
  </si>
  <si>
    <t>16217-19.4</t>
  </si>
  <si>
    <t>16217-21.2</t>
  </si>
  <si>
    <t>16285-5.1</t>
  </si>
  <si>
    <t>16285-17.1</t>
  </si>
  <si>
    <t>16285-17.2</t>
  </si>
  <si>
    <t>16285-19.3</t>
  </si>
  <si>
    <t>16285-19.4</t>
  </si>
  <si>
    <t>16285-21.2</t>
  </si>
  <si>
    <t>16379-23</t>
  </si>
  <si>
    <t>16379-24</t>
  </si>
  <si>
    <t>16423-2.1</t>
  </si>
  <si>
    <t>16423-4</t>
  </si>
  <si>
    <t>16461-19.1</t>
  </si>
  <si>
    <t>16461-19.2</t>
  </si>
  <si>
    <t>16461-21.1</t>
  </si>
  <si>
    <t>16510-17.2</t>
  </si>
  <si>
    <t>16524-19.1</t>
  </si>
  <si>
    <t>16524-19.2</t>
  </si>
  <si>
    <t>16524-21.1</t>
  </si>
  <si>
    <t>16535-1</t>
  </si>
  <si>
    <t>16535-2.1</t>
  </si>
  <si>
    <t>16535-4</t>
  </si>
  <si>
    <t>16535-5.1</t>
  </si>
  <si>
    <t>16535-5.2</t>
  </si>
  <si>
    <t>16535-9</t>
  </si>
  <si>
    <t>16535-17.1</t>
  </si>
  <si>
    <t>16535-17.2</t>
  </si>
  <si>
    <t>16535-18</t>
  </si>
  <si>
    <t>16535-19.3</t>
  </si>
  <si>
    <t>16535-19.4</t>
  </si>
  <si>
    <t>16535-21.2</t>
  </si>
  <si>
    <t>16535-23</t>
  </si>
  <si>
    <t>16535-24</t>
  </si>
  <si>
    <t>16578-4</t>
  </si>
  <si>
    <t>16578-9</t>
  </si>
  <si>
    <t>16578-17.1</t>
  </si>
  <si>
    <t>16608-1</t>
  </si>
  <si>
    <t>16608-2.1</t>
  </si>
  <si>
    <t>16608-5.1</t>
  </si>
  <si>
    <t>16608-5.2</t>
  </si>
  <si>
    <t>16608-9</t>
  </si>
  <si>
    <t>16608-17.1</t>
  </si>
  <si>
    <t>16608-17.2</t>
  </si>
  <si>
    <t>16608-19.3</t>
  </si>
  <si>
    <t>16608-19.4</t>
  </si>
  <si>
    <t>16608-21.2</t>
  </si>
  <si>
    <t>16608-23</t>
  </si>
  <si>
    <t>16624-1</t>
  </si>
  <si>
    <t>16624-2.1</t>
  </si>
  <si>
    <t>16624-5.1</t>
  </si>
  <si>
    <t>16624-5.2</t>
  </si>
  <si>
    <t>16624-9</t>
  </si>
  <si>
    <t>16624-17.1</t>
  </si>
  <si>
    <t>16624-17.2</t>
  </si>
  <si>
    <t>16624-19.3</t>
  </si>
  <si>
    <t>16624-19.4</t>
  </si>
  <si>
    <t>16624-21.2</t>
  </si>
  <si>
    <t>16624-23</t>
  </si>
  <si>
    <t>16632-5.1</t>
  </si>
  <si>
    <t>16632-5.2</t>
  </si>
  <si>
    <t>16632-17.1</t>
  </si>
  <si>
    <t>16632-19.3</t>
  </si>
  <si>
    <t>16632-19.4</t>
  </si>
  <si>
    <t>16691-1</t>
  </si>
  <si>
    <t>16691-2.1</t>
  </si>
  <si>
    <t>16691-2.4</t>
  </si>
  <si>
    <t>16691-3</t>
  </si>
  <si>
    <t>16691-5.1</t>
  </si>
  <si>
    <t>16691-5.2</t>
  </si>
  <si>
    <t>16691-9</t>
  </si>
  <si>
    <t>16691-17.1</t>
  </si>
  <si>
    <t>16691-17.2</t>
  </si>
  <si>
    <t>16691-18</t>
  </si>
  <si>
    <t>16691-19.3</t>
  </si>
  <si>
    <t>16691-19.4</t>
  </si>
  <si>
    <t>16691-21.2</t>
  </si>
  <si>
    <t>16691-23</t>
  </si>
  <si>
    <t>16691-24</t>
  </si>
  <si>
    <t>16705-17.1</t>
  </si>
  <si>
    <t>16810-17.1</t>
  </si>
  <si>
    <t>16810-23</t>
  </si>
  <si>
    <t>16825-4</t>
  </si>
  <si>
    <t>16825-9</t>
  </si>
  <si>
    <t>16825-17.1</t>
  </si>
  <si>
    <t>16825-19.1</t>
  </si>
  <si>
    <t>16825-19.2</t>
  </si>
  <si>
    <t>16825-21.1</t>
  </si>
  <si>
    <t>17030-1</t>
  </si>
  <si>
    <t>17030-4</t>
  </si>
  <si>
    <t>17221-4</t>
  </si>
  <si>
    <t>17230-9</t>
  </si>
  <si>
    <t>17230-17.1</t>
  </si>
  <si>
    <t>17230-19.1</t>
  </si>
  <si>
    <t>17230-19.2</t>
  </si>
  <si>
    <t>17230-21.1</t>
  </si>
  <si>
    <t>17965-17.1</t>
  </si>
  <si>
    <t>17965-21.2</t>
  </si>
  <si>
    <t>18023-1</t>
  </si>
  <si>
    <t>18023-2.1</t>
  </si>
  <si>
    <t>18023-5.1</t>
  </si>
  <si>
    <t>18023-5.2</t>
  </si>
  <si>
    <t>18023-9</t>
  </si>
  <si>
    <t>18023-17.1</t>
  </si>
  <si>
    <t>18023-17.2</t>
  </si>
  <si>
    <t>18023-19.3</t>
  </si>
  <si>
    <t>18023-19.4</t>
  </si>
  <si>
    <t>18023-21.2</t>
  </si>
  <si>
    <t>18023-24</t>
  </si>
  <si>
    <t>18058-1</t>
  </si>
  <si>
    <t>18058-2.1</t>
  </si>
  <si>
    <t>18058-5.1</t>
  </si>
  <si>
    <t>18058-5.2</t>
  </si>
  <si>
    <t>18058-9</t>
  </si>
  <si>
    <t>18058-11</t>
  </si>
  <si>
    <t>18058-17.1</t>
  </si>
  <si>
    <t>18058-17.2</t>
  </si>
  <si>
    <t>18058-18</t>
  </si>
  <si>
    <t>18058-19.1</t>
  </si>
  <si>
    <t>18058-19.2</t>
  </si>
  <si>
    <t>18058-19.3</t>
  </si>
  <si>
    <t>18058-19.4</t>
  </si>
  <si>
    <t>18058-21.1</t>
  </si>
  <si>
    <t>18058-21.2</t>
  </si>
  <si>
    <t>18058-23</t>
  </si>
  <si>
    <t>18058-24</t>
  </si>
  <si>
    <t>18279-4</t>
  </si>
  <si>
    <t>18279-9</t>
  </si>
  <si>
    <t>18279-17.1</t>
  </si>
  <si>
    <t>18279-19.1</t>
  </si>
  <si>
    <t>18279-19.2</t>
  </si>
  <si>
    <t>18279-21.1</t>
  </si>
  <si>
    <t>18333-4</t>
  </si>
  <si>
    <t>18333-9</t>
  </si>
  <si>
    <t>18430-1</t>
  </si>
  <si>
    <t>18430-2.1</t>
  </si>
  <si>
    <t>18430-4</t>
  </si>
  <si>
    <t>18430-9</t>
  </si>
  <si>
    <t>18430-17.1</t>
  </si>
  <si>
    <t>18430-19.1</t>
  </si>
  <si>
    <t>18430-19.2</t>
  </si>
  <si>
    <t>18430-21.1</t>
  </si>
  <si>
    <t>18468-17.1</t>
  </si>
  <si>
    <t>18468-24</t>
  </si>
  <si>
    <t>18597-1</t>
  </si>
  <si>
    <t>18597-2.1</t>
  </si>
  <si>
    <t>18600-1</t>
  </si>
  <si>
    <t>18600-2.1</t>
  </si>
  <si>
    <t>18600-4</t>
  </si>
  <si>
    <t>18600-9</t>
  </si>
  <si>
    <t>18600-17.1</t>
  </si>
  <si>
    <t>18600-19.1</t>
  </si>
  <si>
    <t>18600-19.2</t>
  </si>
  <si>
    <t>18600-21.1</t>
  </si>
  <si>
    <t>18619-23</t>
  </si>
  <si>
    <t>18619-24</t>
  </si>
  <si>
    <t>18694-1</t>
  </si>
  <si>
    <t>18694-2.1</t>
  </si>
  <si>
    <t>18694-17.1</t>
  </si>
  <si>
    <t>18694-17.2</t>
  </si>
  <si>
    <t>18694-23</t>
  </si>
  <si>
    <t>18694-24</t>
  </si>
  <si>
    <t>18767-1</t>
  </si>
  <si>
    <t>18767-2.1</t>
  </si>
  <si>
    <t>18767-5.1</t>
  </si>
  <si>
    <t>18767-5.2</t>
  </si>
  <si>
    <t>18767-9</t>
  </si>
  <si>
    <t>18767-11</t>
  </si>
  <si>
    <t>18767-17.1</t>
  </si>
  <si>
    <t>18767-17.2</t>
  </si>
  <si>
    <t>18767-19.3</t>
  </si>
  <si>
    <t>18767-19.4</t>
  </si>
  <si>
    <t>18767-21.2</t>
  </si>
  <si>
    <t>18961-4</t>
  </si>
  <si>
    <t>18961-5.1</t>
  </si>
  <si>
    <t>18961-5.2</t>
  </si>
  <si>
    <t>18961-9</t>
  </si>
  <si>
    <t>18961-17.1</t>
  </si>
  <si>
    <t>18961-18</t>
  </si>
  <si>
    <t>18961-19.1</t>
  </si>
  <si>
    <t>18961-19.2</t>
  </si>
  <si>
    <t>18961-19.3</t>
  </si>
  <si>
    <t>18961-19.4</t>
  </si>
  <si>
    <t>18961-21.1</t>
  </si>
  <si>
    <t>18961-21.2</t>
  </si>
  <si>
    <t>18961-23</t>
  </si>
  <si>
    <t>19038-24</t>
  </si>
  <si>
    <t>19046-5.1</t>
  </si>
  <si>
    <t>19046-5.2</t>
  </si>
  <si>
    <t>19046-19.3</t>
  </si>
  <si>
    <t>19046-19.4</t>
  </si>
  <si>
    <t>19046-21.2</t>
  </si>
  <si>
    <t>19062-19.1</t>
  </si>
  <si>
    <t>19062-19.2</t>
  </si>
  <si>
    <t>19062-21.1</t>
  </si>
  <si>
    <t>19070-1</t>
  </si>
  <si>
    <t>19070-2.1</t>
  </si>
  <si>
    <t>19070-5.1</t>
  </si>
  <si>
    <t>19070-5.2</t>
  </si>
  <si>
    <t>19070-9</t>
  </si>
  <si>
    <t>19070-17.1</t>
  </si>
  <si>
    <t>19070-17.2</t>
  </si>
  <si>
    <t>19070-18</t>
  </si>
  <si>
    <t>19070-23</t>
  </si>
  <si>
    <t>19100-1</t>
  </si>
  <si>
    <t>19100-2.1</t>
  </si>
  <si>
    <t>19100-5.1</t>
  </si>
  <si>
    <t>19100-5.2</t>
  </si>
  <si>
    <t>19100-17.1</t>
  </si>
  <si>
    <t>19100-17.2</t>
  </si>
  <si>
    <t>19100-18</t>
  </si>
  <si>
    <t>19100-19.3</t>
  </si>
  <si>
    <t>19100-19.4</t>
  </si>
  <si>
    <t>19100-21.2</t>
  </si>
  <si>
    <t>19119-19.1</t>
  </si>
  <si>
    <t>19119-19.2</t>
  </si>
  <si>
    <t>19216-1</t>
  </si>
  <si>
    <t>19216-2.1</t>
  </si>
  <si>
    <t>19216-5.1</t>
  </si>
  <si>
    <t>19216-5.2</t>
  </si>
  <si>
    <t>19216-17.1</t>
  </si>
  <si>
    <t>19216-17.2</t>
  </si>
  <si>
    <t>19216-18</t>
  </si>
  <si>
    <t>19216-19.3</t>
  </si>
  <si>
    <t>19216-19.4</t>
  </si>
  <si>
    <t>19224-19.3</t>
  </si>
  <si>
    <t>19224-19.4</t>
  </si>
  <si>
    <t>19232-1</t>
  </si>
  <si>
    <t>19232-2.1</t>
  </si>
  <si>
    <t>19232-4</t>
  </si>
  <si>
    <t>19232-5.1</t>
  </si>
  <si>
    <t>19232-5.2</t>
  </si>
  <si>
    <t>19232-9</t>
  </si>
  <si>
    <t>19232-17.1</t>
  </si>
  <si>
    <t>19232-18</t>
  </si>
  <si>
    <t>19232-19.1</t>
  </si>
  <si>
    <t>19232-19.2</t>
  </si>
  <si>
    <t>19232-19.3</t>
  </si>
  <si>
    <t>19232-19.4</t>
  </si>
  <si>
    <t>19232-21.1</t>
  </si>
  <si>
    <t>19232-23</t>
  </si>
  <si>
    <t>19232-24</t>
  </si>
  <si>
    <t>19240-4</t>
  </si>
  <si>
    <t>19240-5.1</t>
  </si>
  <si>
    <t>19240-5.2</t>
  </si>
  <si>
    <t>19240-9</t>
  </si>
  <si>
    <t>19240-17.1</t>
  </si>
  <si>
    <t>19240-19.1</t>
  </si>
  <si>
    <t>19240-19.2</t>
  </si>
  <si>
    <t>19240-21.1</t>
  </si>
  <si>
    <t>19380-1</t>
  </si>
  <si>
    <t>19380-2.1</t>
  </si>
  <si>
    <t>19380-5.1</t>
  </si>
  <si>
    <t>19380-11</t>
  </si>
  <si>
    <t>19380-19.3</t>
  </si>
  <si>
    <t>19380-19.4</t>
  </si>
  <si>
    <t>19380-21.2</t>
  </si>
  <si>
    <t>19380-24</t>
  </si>
  <si>
    <t>19402-4</t>
  </si>
  <si>
    <t>19402-9</t>
  </si>
  <si>
    <t>19402-17.1</t>
  </si>
  <si>
    <t>19402-19.1</t>
  </si>
  <si>
    <t>19402-19.2</t>
  </si>
  <si>
    <t>19402-21.1</t>
  </si>
  <si>
    <t>19410-17.1</t>
  </si>
  <si>
    <t>19410-17.2</t>
  </si>
  <si>
    <t>19410-18</t>
  </si>
  <si>
    <t>19410-19.3</t>
  </si>
  <si>
    <t>19410-19.4</t>
  </si>
  <si>
    <t>19410-21.2</t>
  </si>
  <si>
    <t>19429-1</t>
  </si>
  <si>
    <t>19429-5.1</t>
  </si>
  <si>
    <t>19429-9</t>
  </si>
  <si>
    <t>19429-17.1</t>
  </si>
  <si>
    <t>19429-17.2</t>
  </si>
  <si>
    <t>19429-19.3</t>
  </si>
  <si>
    <t>19429-19.4</t>
  </si>
  <si>
    <t>19429-21.2</t>
  </si>
  <si>
    <t>19429-24</t>
  </si>
  <si>
    <t>19445-1</t>
  </si>
  <si>
    <t>19445-2.1</t>
  </si>
  <si>
    <t>19445-5.1</t>
  </si>
  <si>
    <t>19445-5.2</t>
  </si>
  <si>
    <t>19445-9</t>
  </si>
  <si>
    <t>19445-11</t>
  </si>
  <si>
    <t>19445-17.1</t>
  </si>
  <si>
    <t>19445-17.2</t>
  </si>
  <si>
    <t>19445-18</t>
  </si>
  <si>
    <t>19445-19.3</t>
  </si>
  <si>
    <t>19445-19.4</t>
  </si>
  <si>
    <t>19445-21.2</t>
  </si>
  <si>
    <t>19445-23</t>
  </si>
  <si>
    <t>19445-24</t>
  </si>
  <si>
    <t>19470-19.1</t>
  </si>
  <si>
    <t>19470-19.2</t>
  </si>
  <si>
    <t>19470-21.1</t>
  </si>
  <si>
    <t>19488-1</t>
  </si>
  <si>
    <t>19488-2.1</t>
  </si>
  <si>
    <t>19488-5.1</t>
  </si>
  <si>
    <t>19488-5.2</t>
  </si>
  <si>
    <t>19488-9</t>
  </si>
  <si>
    <t>19488-17.1</t>
  </si>
  <si>
    <t>19488-18</t>
  </si>
  <si>
    <t>19488-19.3</t>
  </si>
  <si>
    <t>19488-19.4</t>
  </si>
  <si>
    <t>19488-21.2</t>
  </si>
  <si>
    <t>19488-23</t>
  </si>
  <si>
    <t>19496-19.3</t>
  </si>
  <si>
    <t>19496-19.4</t>
  </si>
  <si>
    <t>19496-21.2</t>
  </si>
  <si>
    <t>19496-24</t>
  </si>
  <si>
    <t>19544-19.1</t>
  </si>
  <si>
    <t>19544-19.2</t>
  </si>
  <si>
    <t>19544-21.1</t>
  </si>
  <si>
    <t>19615-4</t>
  </si>
  <si>
    <t>19615-5.1</t>
  </si>
  <si>
    <t>19615-5.2</t>
  </si>
  <si>
    <t>19615-9</t>
  </si>
  <si>
    <t>19615-17.1</t>
  </si>
  <si>
    <t>19615-19.3</t>
  </si>
  <si>
    <t>19615-19.4</t>
  </si>
  <si>
    <t>19615-21.1</t>
  </si>
  <si>
    <t>19615-21.2</t>
  </si>
  <si>
    <t>19623-17.1</t>
  </si>
  <si>
    <t>19623-19.3</t>
  </si>
  <si>
    <t>19623-19.4</t>
  </si>
  <si>
    <t>19623-21.2</t>
  </si>
  <si>
    <t>19631-19.3</t>
  </si>
  <si>
    <t>19631-19.4</t>
  </si>
  <si>
    <t>19640-5.1</t>
  </si>
  <si>
    <t>19640-5.2</t>
  </si>
  <si>
    <t>19640-17.1</t>
  </si>
  <si>
    <t>19640-19.3</t>
  </si>
  <si>
    <t>19640-19.4</t>
  </si>
  <si>
    <t>19640-21.2</t>
  </si>
  <si>
    <t>19682-1</t>
  </si>
  <si>
    <t>19682-4</t>
  </si>
  <si>
    <t>19682-5.1</t>
  </si>
  <si>
    <t>19682-5.2</t>
  </si>
  <si>
    <t>19682-9</t>
  </si>
  <si>
    <t>19682-11</t>
  </si>
  <si>
    <t>19682-17.1</t>
  </si>
  <si>
    <t>19682-17.2</t>
  </si>
  <si>
    <t>19682-18</t>
  </si>
  <si>
    <t>19682-19.1</t>
  </si>
  <si>
    <t>19682-19.2</t>
  </si>
  <si>
    <t>19682-19.3</t>
  </si>
  <si>
    <t>19682-19.4</t>
  </si>
  <si>
    <t>19682-21.1</t>
  </si>
  <si>
    <t>19682-21.2</t>
  </si>
  <si>
    <t>19682-23</t>
  </si>
  <si>
    <t>19682-24</t>
  </si>
  <si>
    <t>19690-4</t>
  </si>
  <si>
    <t>19690-9</t>
  </si>
  <si>
    <t>19690-17.1</t>
  </si>
  <si>
    <t>19704-23</t>
  </si>
  <si>
    <t>19704-24</t>
  </si>
  <si>
    <t>19712-1</t>
  </si>
  <si>
    <t>19720-1</t>
  </si>
  <si>
    <t>19720-2.1</t>
  </si>
  <si>
    <t>19720-5.1</t>
  </si>
  <si>
    <t>19720-5.2</t>
  </si>
  <si>
    <t>19720-9</t>
  </si>
  <si>
    <t>19720-17.1</t>
  </si>
  <si>
    <t>19720-17.2</t>
  </si>
  <si>
    <t>19720-19.3</t>
  </si>
  <si>
    <t>19720-19.4</t>
  </si>
  <si>
    <t>19720-21.2</t>
  </si>
  <si>
    <t>19720-24</t>
  </si>
  <si>
    <t>19801-2.1</t>
  </si>
  <si>
    <t>19801-3</t>
  </si>
  <si>
    <t>19801-5.1</t>
  </si>
  <si>
    <t>19801-5.2</t>
  </si>
  <si>
    <t>19801-9</t>
  </si>
  <si>
    <t>19801-17.1</t>
  </si>
  <si>
    <t>19801-17.2</t>
  </si>
  <si>
    <t>19801-19.3</t>
  </si>
  <si>
    <t>19801-19.4</t>
  </si>
  <si>
    <t>19801-21.2</t>
  </si>
  <si>
    <t>19801-24</t>
  </si>
  <si>
    <t>19860-5.2</t>
  </si>
  <si>
    <t>19879-1</t>
  </si>
  <si>
    <t>19879-2.1</t>
  </si>
  <si>
    <t>19879-5.1</t>
  </si>
  <si>
    <t>19879-5.2</t>
  </si>
  <si>
    <t>19879-9</t>
  </si>
  <si>
    <t>19879-17.1</t>
  </si>
  <si>
    <t>19879-17.2</t>
  </si>
  <si>
    <t>19879-18</t>
  </si>
  <si>
    <t>19879-19.3</t>
  </si>
  <si>
    <t>19879-19.4</t>
  </si>
  <si>
    <t>19879-21.2</t>
  </si>
  <si>
    <t>19879-23</t>
  </si>
  <si>
    <t>19879-24</t>
  </si>
  <si>
    <t>19887-4</t>
  </si>
  <si>
    <t>19887-9</t>
  </si>
  <si>
    <t>19887-17.1</t>
  </si>
  <si>
    <t>19887-19.1</t>
  </si>
  <si>
    <t>19887-19.2</t>
  </si>
  <si>
    <t>19887-21.1</t>
  </si>
  <si>
    <t>19917-9</t>
  </si>
  <si>
    <t>19917-11</t>
  </si>
  <si>
    <t>19917-17.1</t>
  </si>
  <si>
    <t>19917-17.2</t>
  </si>
  <si>
    <t>19941-17.1</t>
  </si>
  <si>
    <t>19976-1</t>
  </si>
  <si>
    <t>19976-2.1</t>
  </si>
  <si>
    <t>19976-4</t>
  </si>
  <si>
    <t>19976-9</t>
  </si>
  <si>
    <t>19976-17.1</t>
  </si>
  <si>
    <t>19976-19.1</t>
  </si>
  <si>
    <t>19976-19.2</t>
  </si>
  <si>
    <t>19976-21.1</t>
  </si>
  <si>
    <t>19992-5.1</t>
  </si>
  <si>
    <t>19992-5.2</t>
  </si>
  <si>
    <t>19992-9</t>
  </si>
  <si>
    <t>19992-17.1</t>
  </si>
  <si>
    <t>19992-17.2</t>
  </si>
  <si>
    <t>19992-18</t>
  </si>
  <si>
    <t>19992-19.3</t>
  </si>
  <si>
    <t>19992-19.4</t>
  </si>
  <si>
    <t>19992-21.2</t>
  </si>
  <si>
    <t>20044-19.3</t>
  </si>
  <si>
    <t>20044-19.4</t>
  </si>
  <si>
    <t>20044-21.2</t>
  </si>
  <si>
    <t>20052-9</t>
  </si>
  <si>
    <t>20052-17.1</t>
  </si>
  <si>
    <t>20052-17.2</t>
  </si>
  <si>
    <t>20052-18</t>
  </si>
  <si>
    <t>20052-19.3</t>
  </si>
  <si>
    <t>20052-19.4</t>
  </si>
  <si>
    <t>20052-21.2</t>
  </si>
  <si>
    <t>20087-24</t>
  </si>
  <si>
    <t>20095-1</t>
  </si>
  <si>
    <t>20095-2.1</t>
  </si>
  <si>
    <t>20095-5.1</t>
  </si>
  <si>
    <t>20095-5.2</t>
  </si>
  <si>
    <t>20095-9</t>
  </si>
  <si>
    <t>20095-17.1</t>
  </si>
  <si>
    <t>20095-17.2</t>
  </si>
  <si>
    <t>20095-19.3</t>
  </si>
  <si>
    <t>20095-19.4</t>
  </si>
  <si>
    <t>20095-21.2</t>
  </si>
  <si>
    <t>20109-5.1</t>
  </si>
  <si>
    <t>20109-5.2</t>
  </si>
  <si>
    <t>20109-9</t>
  </si>
  <si>
    <t>20109-17.1</t>
  </si>
  <si>
    <t>20109-17.2</t>
  </si>
  <si>
    <t>20109-19.3</t>
  </si>
  <si>
    <t>20109-19.4</t>
  </si>
  <si>
    <t>20109-21.2</t>
  </si>
  <si>
    <t>20117-19.1</t>
  </si>
  <si>
    <t>20117-19.2</t>
  </si>
  <si>
    <t>20117-21.1</t>
  </si>
  <si>
    <t>20141-1</t>
  </si>
  <si>
    <t>20141-2.1</t>
  </si>
  <si>
    <t>20141-5.1</t>
  </si>
  <si>
    <t>20141-5.2</t>
  </si>
  <si>
    <t>20141-9</t>
  </si>
  <si>
    <t>20141-17.1</t>
  </si>
  <si>
    <t>20141-17.2</t>
  </si>
  <si>
    <t>20141-18</t>
  </si>
  <si>
    <t>20141-19.3</t>
  </si>
  <si>
    <t>20141-19.4</t>
  </si>
  <si>
    <t>20141-21.2</t>
  </si>
  <si>
    <t>20222-1</t>
  </si>
  <si>
    <t>20222-2.1</t>
  </si>
  <si>
    <t>20222-5.1</t>
  </si>
  <si>
    <t>20222-5.2</t>
  </si>
  <si>
    <t>20222-9</t>
  </si>
  <si>
    <t>20222-17.1</t>
  </si>
  <si>
    <t>20222-18</t>
  </si>
  <si>
    <t>20222-19.3</t>
  </si>
  <si>
    <t>20222-19.4</t>
  </si>
  <si>
    <t>20222-21.2</t>
  </si>
  <si>
    <t>20222-23</t>
  </si>
  <si>
    <t>20230-1</t>
  </si>
  <si>
    <t>20230-2.1</t>
  </si>
  <si>
    <t>20230-4</t>
  </si>
  <si>
    <t>20230-5.1</t>
  </si>
  <si>
    <t>20230-5.2</t>
  </si>
  <si>
    <t>20230-9</t>
  </si>
  <si>
    <t>20230-17.1</t>
  </si>
  <si>
    <t>20230-18</t>
  </si>
  <si>
    <t>20230-19.1</t>
  </si>
  <si>
    <t>20230-19.2</t>
  </si>
  <si>
    <t>20230-19.3</t>
  </si>
  <si>
    <t>20230-19.4</t>
  </si>
  <si>
    <t>20230-21.1</t>
  </si>
  <si>
    <t>20230-21.2</t>
  </si>
  <si>
    <t>20230-23</t>
  </si>
  <si>
    <t>20281-1</t>
  </si>
  <si>
    <t>20281-4</t>
  </si>
  <si>
    <t>20281-5.1</t>
  </si>
  <si>
    <t>20281-5.2</t>
  </si>
  <si>
    <t>20281-9</t>
  </si>
  <si>
    <t>20281-17.1</t>
  </si>
  <si>
    <t>20281-17.2</t>
  </si>
  <si>
    <t>20281-18</t>
  </si>
  <si>
    <t>20281-19.1</t>
  </si>
  <si>
    <t>20281-19.2</t>
  </si>
  <si>
    <t>20281-19.3</t>
  </si>
  <si>
    <t>20281-19.4</t>
  </si>
  <si>
    <t>20281-21.1</t>
  </si>
  <si>
    <t>20281-21.2</t>
  </si>
  <si>
    <t>20281-23</t>
  </si>
  <si>
    <t>20281-24</t>
  </si>
  <si>
    <t>20303-4</t>
  </si>
  <si>
    <t>20303-5.1</t>
  </si>
  <si>
    <t>20303-5.2</t>
  </si>
  <si>
    <t>20303-9</t>
  </si>
  <si>
    <t>20303-17.1</t>
  </si>
  <si>
    <t>20303-17.2</t>
  </si>
  <si>
    <t>20303-18</t>
  </si>
  <si>
    <t>20303-19.1</t>
  </si>
  <si>
    <t>20303-19.2</t>
  </si>
  <si>
    <t>20303-19.3</t>
  </si>
  <si>
    <t>20303-19.4</t>
  </si>
  <si>
    <t>20303-21.1</t>
  </si>
  <si>
    <t>20303-21.2</t>
  </si>
  <si>
    <t>20303-23</t>
  </si>
  <si>
    <t>20320-1</t>
  </si>
  <si>
    <t>20320-2.1</t>
  </si>
  <si>
    <t>20320-4</t>
  </si>
  <si>
    <t>20320-17.1</t>
  </si>
  <si>
    <t>20338-1</t>
  </si>
  <si>
    <t>20338-2.1</t>
  </si>
  <si>
    <t>20338-4</t>
  </si>
  <si>
    <t>20338-9</t>
  </si>
  <si>
    <t>20338-17.1</t>
  </si>
  <si>
    <t>20338-17.2</t>
  </si>
  <si>
    <t>20346-4</t>
  </si>
  <si>
    <t>20346-5.1</t>
  </si>
  <si>
    <t>20346-5.2</t>
  </si>
  <si>
    <t>20346-9</t>
  </si>
  <si>
    <t>20346-17.1</t>
  </si>
  <si>
    <t>20346-17.2</t>
  </si>
  <si>
    <t>20346-18</t>
  </si>
  <si>
    <t>20346-19.1</t>
  </si>
  <si>
    <t>20346-19.2</t>
  </si>
  <si>
    <t>20346-19.3</t>
  </si>
  <si>
    <t>20346-19.4</t>
  </si>
  <si>
    <t>20346-21.1</t>
  </si>
  <si>
    <t>20346-21.2</t>
  </si>
  <si>
    <t>20346-23</t>
  </si>
  <si>
    <t>20346-24</t>
  </si>
  <si>
    <t>20362-1</t>
  </si>
  <si>
    <t>20362-2.1</t>
  </si>
  <si>
    <t>20362-5.1</t>
  </si>
  <si>
    <t>20362-5.2</t>
  </si>
  <si>
    <t>20362-9</t>
  </si>
  <si>
    <t>20362-17.1</t>
  </si>
  <si>
    <t>20362-17.2</t>
  </si>
  <si>
    <t>20362-18</t>
  </si>
  <si>
    <t>20362-19.3</t>
  </si>
  <si>
    <t>20362-19.4</t>
  </si>
  <si>
    <t>20362-21.2</t>
  </si>
  <si>
    <t>20370-17.1</t>
  </si>
  <si>
    <t>20370-17.2</t>
  </si>
  <si>
    <t>20397-4</t>
  </si>
  <si>
    <t>20397-5.1</t>
  </si>
  <si>
    <t>20397-5.2</t>
  </si>
  <si>
    <t>20397-17.1</t>
  </si>
  <si>
    <t>20397-17.2</t>
  </si>
  <si>
    <t>20397-18</t>
  </si>
  <si>
    <t>20397-19.1</t>
  </si>
  <si>
    <t>20397-19.2</t>
  </si>
  <si>
    <t>20397-19.3</t>
  </si>
  <si>
    <t>20397-19.4</t>
  </si>
  <si>
    <t>20397-21.1</t>
  </si>
  <si>
    <t>20397-21.2</t>
  </si>
  <si>
    <t>20397-24</t>
  </si>
  <si>
    <t>20400-19.3</t>
  </si>
  <si>
    <t>20400-19.4</t>
  </si>
  <si>
    <t>20419-4</t>
  </si>
  <si>
    <t>20427-1</t>
  </si>
  <si>
    <t>20427-2.1</t>
  </si>
  <si>
    <t>20427-5.1</t>
  </si>
  <si>
    <t>20427-5.2</t>
  </si>
  <si>
    <t>20427-9</t>
  </si>
  <si>
    <t>20427-11</t>
  </si>
  <si>
    <t>20427-17.1</t>
  </si>
  <si>
    <t>20427-17.2</t>
  </si>
  <si>
    <t>20427-18</t>
  </si>
  <si>
    <t>20427-19.3</t>
  </si>
  <si>
    <t>20427-19.4</t>
  </si>
  <si>
    <t>20427-21.2</t>
  </si>
  <si>
    <t>20427-23</t>
  </si>
  <si>
    <t>20427-24</t>
  </si>
  <si>
    <t>20443-1</t>
  </si>
  <si>
    <t>20443-2.1</t>
  </si>
  <si>
    <t>20443-5.1</t>
  </si>
  <si>
    <t>20443-5.2</t>
  </si>
  <si>
    <t>20443-9</t>
  </si>
  <si>
    <t>20443-11</t>
  </si>
  <si>
    <t>20443-17.1</t>
  </si>
  <si>
    <t>20443-17.2</t>
  </si>
  <si>
    <t>20443-18</t>
  </si>
  <si>
    <t>20443-19.3</t>
  </si>
  <si>
    <t>20443-19.4</t>
  </si>
  <si>
    <t>20443-21.2</t>
  </si>
  <si>
    <t>20443-23</t>
  </si>
  <si>
    <t>20443-24</t>
  </si>
  <si>
    <t>20478-1</t>
  </si>
  <si>
    <t>20478-2.1</t>
  </si>
  <si>
    <t>20478-5.1</t>
  </si>
  <si>
    <t>20478-5.2</t>
  </si>
  <si>
    <t>20478-9</t>
  </si>
  <si>
    <t>20478-17.1</t>
  </si>
  <si>
    <t>20478-17.2</t>
  </si>
  <si>
    <t>20478-18</t>
  </si>
  <si>
    <t>20478-19.3</t>
  </si>
  <si>
    <t>20478-19.4</t>
  </si>
  <si>
    <t>20478-21.2</t>
  </si>
  <si>
    <t>20478-23</t>
  </si>
  <si>
    <t>20478-24</t>
  </si>
  <si>
    <t>20494-1</t>
  </si>
  <si>
    <t>20494-2.1</t>
  </si>
  <si>
    <t>20494-5.1</t>
  </si>
  <si>
    <t>20494-5.2</t>
  </si>
  <si>
    <t>20494-9</t>
  </si>
  <si>
    <t>20494-17.1</t>
  </si>
  <si>
    <t>20494-17.2</t>
  </si>
  <si>
    <t>20494-18</t>
  </si>
  <si>
    <t>20494-19.3</t>
  </si>
  <si>
    <t>20494-19.4</t>
  </si>
  <si>
    <t>20494-21.2</t>
  </si>
  <si>
    <t>20494-23</t>
  </si>
  <si>
    <t>20508-1</t>
  </si>
  <si>
    <t>20508-2.1</t>
  </si>
  <si>
    <t>20508-5.1</t>
  </si>
  <si>
    <t>20508-5.2</t>
  </si>
  <si>
    <t>20508-9</t>
  </si>
  <si>
    <t>20508-17.1</t>
  </si>
  <si>
    <t>20508-17.2</t>
  </si>
  <si>
    <t>20508-18</t>
  </si>
  <si>
    <t>20508-19.3</t>
  </si>
  <si>
    <t>20508-19.4</t>
  </si>
  <si>
    <t>20508-21.2</t>
  </si>
  <si>
    <t>20508-23</t>
  </si>
  <si>
    <t>20516-24</t>
  </si>
  <si>
    <t>20699-2.4</t>
  </si>
  <si>
    <t>20699-5.1</t>
  </si>
  <si>
    <t>20699-5.2</t>
  </si>
  <si>
    <t>20699-9</t>
  </si>
  <si>
    <t>20699-11</t>
  </si>
  <si>
    <t>20699-17.1</t>
  </si>
  <si>
    <t>20699-17.2</t>
  </si>
  <si>
    <t>20699-18</t>
  </si>
  <si>
    <t>20699-19.3</t>
  </si>
  <si>
    <t>20699-19.4</t>
  </si>
  <si>
    <t>20699-21.2</t>
  </si>
  <si>
    <t>20702-5.1</t>
  </si>
  <si>
    <t>20702-5.2</t>
  </si>
  <si>
    <t>20702-9</t>
  </si>
  <si>
    <t>20702-17.1</t>
  </si>
  <si>
    <t>20702-17.2</t>
  </si>
  <si>
    <t>20702-19.3</t>
  </si>
  <si>
    <t>20702-19.4</t>
  </si>
  <si>
    <t>20702-21.2</t>
  </si>
  <si>
    <t>20702-23</t>
  </si>
  <si>
    <t>21075-1</t>
  </si>
  <si>
    <t>21075-2.1</t>
  </si>
  <si>
    <t>21075-4</t>
  </si>
  <si>
    <t>21075-9</t>
  </si>
  <si>
    <t>21075-17.1</t>
  </si>
  <si>
    <t>21105-1</t>
  </si>
  <si>
    <t>21105-2.1</t>
  </si>
  <si>
    <t>21105-5.1</t>
  </si>
  <si>
    <t>21105-5.2</t>
  </si>
  <si>
    <t>21105-9</t>
  </si>
  <si>
    <t>21105-17.1</t>
  </si>
  <si>
    <t>21105-17.2</t>
  </si>
  <si>
    <t>21105-18</t>
  </si>
  <si>
    <t>21105-19.3</t>
  </si>
  <si>
    <t>21105-19.4</t>
  </si>
  <si>
    <t>21105-21.2</t>
  </si>
  <si>
    <t>21105-23</t>
  </si>
  <si>
    <t>21105-24</t>
  </si>
  <si>
    <t>21113-5.1</t>
  </si>
  <si>
    <t>21113-5.2</t>
  </si>
  <si>
    <t>21113-9</t>
  </si>
  <si>
    <t>21113-17.1</t>
  </si>
  <si>
    <t>21113-17.2</t>
  </si>
  <si>
    <t>21113-18</t>
  </si>
  <si>
    <t>21113-19.3</t>
  </si>
  <si>
    <t>21113-19.4</t>
  </si>
  <si>
    <t>21113-21.2</t>
  </si>
  <si>
    <t>21113-23</t>
  </si>
  <si>
    <t>21113-24</t>
  </si>
  <si>
    <t>21172-1</t>
  </si>
  <si>
    <t>21172-2.1</t>
  </si>
  <si>
    <t>21172-5.1</t>
  </si>
  <si>
    <t>21172-5.2</t>
  </si>
  <si>
    <t>21172-9</t>
  </si>
  <si>
    <t>21172-17.1</t>
  </si>
  <si>
    <t>21172-17.2</t>
  </si>
  <si>
    <t>21172-19.3</t>
  </si>
  <si>
    <t>21172-19.4</t>
  </si>
  <si>
    <t>21172-21.2</t>
  </si>
  <si>
    <t>21180-1</t>
  </si>
  <si>
    <t>21180-2.1</t>
  </si>
  <si>
    <t>21180-9</t>
  </si>
  <si>
    <t>21180-17.1</t>
  </si>
  <si>
    <t>21180-17.2</t>
  </si>
  <si>
    <t>21180-18</t>
  </si>
  <si>
    <t>21180-19.1</t>
  </si>
  <si>
    <t>21180-19.2</t>
  </si>
  <si>
    <t>21180-19.3</t>
  </si>
  <si>
    <t>21180-19.4</t>
  </si>
  <si>
    <t>21180-21.1</t>
  </si>
  <si>
    <t>21180-21.2</t>
  </si>
  <si>
    <t>21180-23</t>
  </si>
  <si>
    <t>21180-24</t>
  </si>
  <si>
    <t>21253-1</t>
  </si>
  <si>
    <t>21253-2.1</t>
  </si>
  <si>
    <t>21253-4</t>
  </si>
  <si>
    <t>21253-5.1</t>
  </si>
  <si>
    <t>21253-5.2</t>
  </si>
  <si>
    <t>21253-9</t>
  </si>
  <si>
    <t>21253-17.1</t>
  </si>
  <si>
    <t>21253-19.1</t>
  </si>
  <si>
    <t>21253-19.2</t>
  </si>
  <si>
    <t>21253-21.1</t>
  </si>
  <si>
    <t>21261-4</t>
  </si>
  <si>
    <t>21261-9</t>
  </si>
  <si>
    <t>21261-17.1</t>
  </si>
  <si>
    <t>21261-18</t>
  </si>
  <si>
    <t>21261-19.1</t>
  </si>
  <si>
    <t>21261-19.2</t>
  </si>
  <si>
    <t>21261-19.3</t>
  </si>
  <si>
    <t>21261-19.4</t>
  </si>
  <si>
    <t>21261-21.1</t>
  </si>
  <si>
    <t>21261-24</t>
  </si>
  <si>
    <t>21296-5.1</t>
  </si>
  <si>
    <t>21326-1</t>
  </si>
  <si>
    <t>21326-2.1</t>
  </si>
  <si>
    <t>21326-9</t>
  </si>
  <si>
    <t>21326-17.1</t>
  </si>
  <si>
    <t>21326-19.3</t>
  </si>
  <si>
    <t>21326-19.4</t>
  </si>
  <si>
    <t>21326-21.2</t>
  </si>
  <si>
    <t>21407-1</t>
  </si>
  <si>
    <t>21407-2.1</t>
  </si>
  <si>
    <t>21407-5.1</t>
  </si>
  <si>
    <t>21407-5.2</t>
  </si>
  <si>
    <t>21407-17.1</t>
  </si>
  <si>
    <t>21407-17.2</t>
  </si>
  <si>
    <t>21407-18</t>
  </si>
  <si>
    <t>21407-19.3</t>
  </si>
  <si>
    <t>21407-19.4</t>
  </si>
  <si>
    <t>21407-21.2</t>
  </si>
  <si>
    <t>21415-1</t>
  </si>
  <si>
    <t>21415-2.1</t>
  </si>
  <si>
    <t>21415-5.1</t>
  </si>
  <si>
    <t>21415-5.2</t>
  </si>
  <si>
    <t>21415-9</t>
  </si>
  <si>
    <t>21415-17.1</t>
  </si>
  <si>
    <t>21415-17.2</t>
  </si>
  <si>
    <t>21415-18</t>
  </si>
  <si>
    <t>21415-19.3</t>
  </si>
  <si>
    <t>21415-19.4</t>
  </si>
  <si>
    <t>21415-21.2</t>
  </si>
  <si>
    <t>21415-23</t>
  </si>
  <si>
    <t>21415-24</t>
  </si>
  <si>
    <t>21423-1</t>
  </si>
  <si>
    <t>21423-2.1</t>
  </si>
  <si>
    <t>21423-5.1</t>
  </si>
  <si>
    <t>21423-5.2</t>
  </si>
  <si>
    <t>21423-17.1</t>
  </si>
  <si>
    <t>21423-17.2</t>
  </si>
  <si>
    <t>21423-18</t>
  </si>
  <si>
    <t>21423-19.3</t>
  </si>
  <si>
    <t>21423-19.4</t>
  </si>
  <si>
    <t>21423-21.2</t>
  </si>
  <si>
    <t>21423-24</t>
  </si>
  <si>
    <t>21458-1</t>
  </si>
  <si>
    <t>21458-2.1</t>
  </si>
  <si>
    <t>21458-17.1</t>
  </si>
  <si>
    <t>21458-17.2</t>
  </si>
  <si>
    <t>21458-19.3</t>
  </si>
  <si>
    <t>21458-19.4</t>
  </si>
  <si>
    <t>21458-21.2</t>
  </si>
  <si>
    <t>21458-23</t>
  </si>
  <si>
    <t>21458-24</t>
  </si>
  <si>
    <t>21482-1</t>
  </si>
  <si>
    <t>21482-2.1</t>
  </si>
  <si>
    <t>21482-9</t>
  </si>
  <si>
    <t>21652-1</t>
  </si>
  <si>
    <t>21652-2.1</t>
  </si>
  <si>
    <t>21652-4</t>
  </si>
  <si>
    <t>21652-5.1</t>
  </si>
  <si>
    <t>21652-5.2</t>
  </si>
  <si>
    <t>21652-9</t>
  </si>
  <si>
    <t>21652-17.1</t>
  </si>
  <si>
    <t>21652-17.2</t>
  </si>
  <si>
    <t>21652-18</t>
  </si>
  <si>
    <t>21652-19.3</t>
  </si>
  <si>
    <t>21652-19.4</t>
  </si>
  <si>
    <t>21652-21.2</t>
  </si>
  <si>
    <t>21660-1</t>
  </si>
  <si>
    <t>21660-2.1</t>
  </si>
  <si>
    <t>21660-4</t>
  </si>
  <si>
    <t>21660-9</t>
  </si>
  <si>
    <t>21660-19.3</t>
  </si>
  <si>
    <t>21660-19.4</t>
  </si>
  <si>
    <t>21660-21.2</t>
  </si>
  <si>
    <t>21687-1</t>
  </si>
  <si>
    <t>21687-2.1</t>
  </si>
  <si>
    <t>21687-5.1</t>
  </si>
  <si>
    <t>21687-5.2</t>
  </si>
  <si>
    <t>21687-17.1</t>
  </si>
  <si>
    <t>21687-17.2</t>
  </si>
  <si>
    <t>21687-19.3</t>
  </si>
  <si>
    <t>21687-19.4</t>
  </si>
  <si>
    <t>21687-21.2</t>
  </si>
  <si>
    <t>21695-1</t>
  </si>
  <si>
    <t>21695-2.1</t>
  </si>
  <si>
    <t>21695-4</t>
  </si>
  <si>
    <t>21695-9</t>
  </si>
  <si>
    <t>21695-21.1</t>
  </si>
  <si>
    <t>21709-1</t>
  </si>
  <si>
    <t>21709-2.1</t>
  </si>
  <si>
    <t>21709-5.1</t>
  </si>
  <si>
    <t>21709-5.2</t>
  </si>
  <si>
    <t>21709-9</t>
  </si>
  <si>
    <t>21709-17.1</t>
  </si>
  <si>
    <t>21709-17.2</t>
  </si>
  <si>
    <t>21709-18</t>
  </si>
  <si>
    <t>21709-19.3</t>
  </si>
  <si>
    <t>21709-19.4</t>
  </si>
  <si>
    <t>21709-21.2</t>
  </si>
  <si>
    <t>21784-1</t>
  </si>
  <si>
    <t>21784-2.1</t>
  </si>
  <si>
    <t>21784-5.1</t>
  </si>
  <si>
    <t>21784-5.2</t>
  </si>
  <si>
    <t>21784-9</t>
  </si>
  <si>
    <t>21784-17.1</t>
  </si>
  <si>
    <t>21784-17.2</t>
  </si>
  <si>
    <t>21784-18</t>
  </si>
  <si>
    <t>21784-19.3</t>
  </si>
  <si>
    <t>21784-19.4</t>
  </si>
  <si>
    <t>21784-21.2</t>
  </si>
  <si>
    <t>21806-5.1</t>
  </si>
  <si>
    <t>21806-5.2</t>
  </si>
  <si>
    <t>21806-17.1</t>
  </si>
  <si>
    <t>21806-17.2</t>
  </si>
  <si>
    <t>21849-5.1</t>
  </si>
  <si>
    <t>21849-5.2</t>
  </si>
  <si>
    <t>21849-17.1</t>
  </si>
  <si>
    <t>21849-17.2</t>
  </si>
  <si>
    <t>21849-19.3</t>
  </si>
  <si>
    <t>21849-19.4</t>
  </si>
  <si>
    <t>21849-21.2</t>
  </si>
  <si>
    <t>21865-3</t>
  </si>
  <si>
    <t>21873-1</t>
  </si>
  <si>
    <t>21873-2.1</t>
  </si>
  <si>
    <t>21873-5.1</t>
  </si>
  <si>
    <t>21873-5.2</t>
  </si>
  <si>
    <t>21873-9</t>
  </si>
  <si>
    <t>21873-17.1</t>
  </si>
  <si>
    <t>21873-17.2</t>
  </si>
  <si>
    <t>21873-18</t>
  </si>
  <si>
    <t>21873-19.3</t>
  </si>
  <si>
    <t>21873-19.4</t>
  </si>
  <si>
    <t>21873-21.2</t>
  </si>
  <si>
    <t>21873-23</t>
  </si>
  <si>
    <t>21881-3</t>
  </si>
  <si>
    <t>21881-5.1</t>
  </si>
  <si>
    <t>21903-9</t>
  </si>
  <si>
    <t>21962-17.2</t>
  </si>
  <si>
    <t>22012-21.2</t>
  </si>
  <si>
    <t>22012-24</t>
  </si>
  <si>
    <t>22055-19.1</t>
  </si>
  <si>
    <t>22055-19.2</t>
  </si>
  <si>
    <t>22055-21.1</t>
  </si>
  <si>
    <t>22063-17.1</t>
  </si>
  <si>
    <t>22063-19.1</t>
  </si>
  <si>
    <t>22063-19.2</t>
  </si>
  <si>
    <t>22063-19.3</t>
  </si>
  <si>
    <t>22063-19.4</t>
  </si>
  <si>
    <t>22063-21.1</t>
  </si>
  <si>
    <t>22063-21.2</t>
  </si>
  <si>
    <t>22136-1</t>
  </si>
  <si>
    <t>22136-2.1</t>
  </si>
  <si>
    <t>22136-3</t>
  </si>
  <si>
    <t>22136-5.1</t>
  </si>
  <si>
    <t>22136-5.2</t>
  </si>
  <si>
    <t>22136-9</t>
  </si>
  <si>
    <t>22136-17.1</t>
  </si>
  <si>
    <t>22136-17.2</t>
  </si>
  <si>
    <t>22136-18</t>
  </si>
  <si>
    <t>22136-19.3</t>
  </si>
  <si>
    <t>22136-19.4</t>
  </si>
  <si>
    <t>22136-21.2</t>
  </si>
  <si>
    <t>22136-23</t>
  </si>
  <si>
    <t>22136-24</t>
  </si>
  <si>
    <t>22209-17.1</t>
  </si>
  <si>
    <t>22209-17.2</t>
  </si>
  <si>
    <t>22209-23</t>
  </si>
  <si>
    <t>22225-4</t>
  </si>
  <si>
    <t>22225-19.3</t>
  </si>
  <si>
    <t>22225-19.4</t>
  </si>
  <si>
    <t>22225-24</t>
  </si>
  <si>
    <t>22241-17.1</t>
  </si>
  <si>
    <t>22241-17.2</t>
  </si>
  <si>
    <t>22241-18</t>
  </si>
  <si>
    <t>22276-1</t>
  </si>
  <si>
    <t>22276-2.1</t>
  </si>
  <si>
    <t>22276-5.1</t>
  </si>
  <si>
    <t>22276-5.2</t>
  </si>
  <si>
    <t>22276-9</t>
  </si>
  <si>
    <t>22276-11</t>
  </si>
  <si>
    <t>22276-17.1</t>
  </si>
  <si>
    <t>22276-17.2</t>
  </si>
  <si>
    <t>22276-18</t>
  </si>
  <si>
    <t>22276-19.3</t>
  </si>
  <si>
    <t>22276-19.4</t>
  </si>
  <si>
    <t>22276-21.2</t>
  </si>
  <si>
    <t>22276-23</t>
  </si>
  <si>
    <t>22276-24</t>
  </si>
  <si>
    <t>22292-1</t>
  </si>
  <si>
    <t>22292-2.1</t>
  </si>
  <si>
    <t>22292-5.1</t>
  </si>
  <si>
    <t>22292-5.2</t>
  </si>
  <si>
    <t>22292-9</t>
  </si>
  <si>
    <t>22292-17.1</t>
  </si>
  <si>
    <t>22292-17.2</t>
  </si>
  <si>
    <t>22292-18</t>
  </si>
  <si>
    <t>22292-19.3</t>
  </si>
  <si>
    <t>22292-19.4</t>
  </si>
  <si>
    <t>22292-21.2</t>
  </si>
  <si>
    <t>22292-23</t>
  </si>
  <si>
    <t>22292-24</t>
  </si>
  <si>
    <t>22306-1</t>
  </si>
  <si>
    <t>22306-2.1</t>
  </si>
  <si>
    <t>22306-5.1</t>
  </si>
  <si>
    <t>22306-5.2</t>
  </si>
  <si>
    <t>22306-9</t>
  </si>
  <si>
    <t>22306-17.1</t>
  </si>
  <si>
    <t>22306-17.2</t>
  </si>
  <si>
    <t>22306-18</t>
  </si>
  <si>
    <t>22306-19.1</t>
  </si>
  <si>
    <t>22306-19.2</t>
  </si>
  <si>
    <t>22306-19.3</t>
  </si>
  <si>
    <t>22306-19.4</t>
  </si>
  <si>
    <t>22306-21.2</t>
  </si>
  <si>
    <t>22306-23</t>
  </si>
  <si>
    <t>22314-1</t>
  </si>
  <si>
    <t>22314-2.1</t>
  </si>
  <si>
    <t>22314-9</t>
  </si>
  <si>
    <t>22314-17.1</t>
  </si>
  <si>
    <t>22314-17.2</t>
  </si>
  <si>
    <t>22322-1</t>
  </si>
  <si>
    <t>22322-2.1</t>
  </si>
  <si>
    <t>22322-2.4</t>
  </si>
  <si>
    <t>22322-5.1</t>
  </si>
  <si>
    <t>22322-5.2</t>
  </si>
  <si>
    <t>22322-9</t>
  </si>
  <si>
    <t>22322-17.1</t>
  </si>
  <si>
    <t>22322-17.2</t>
  </si>
  <si>
    <t>22322-18</t>
  </si>
  <si>
    <t>22322-19.3</t>
  </si>
  <si>
    <t>22322-19.4</t>
  </si>
  <si>
    <t>22322-21.2</t>
  </si>
  <si>
    <t>22357-4</t>
  </si>
  <si>
    <t>22357-5.1</t>
  </si>
  <si>
    <t>22357-5.2</t>
  </si>
  <si>
    <t>22357-9</t>
  </si>
  <si>
    <t>22357-17.1</t>
  </si>
  <si>
    <t>22357-17.2</t>
  </si>
  <si>
    <t>22357-18</t>
  </si>
  <si>
    <t>22357-19.1</t>
  </si>
  <si>
    <t>22357-19.2</t>
  </si>
  <si>
    <t>22357-19.3</t>
  </si>
  <si>
    <t>22357-19.4</t>
  </si>
  <si>
    <t>22357-21.1</t>
  </si>
  <si>
    <t>22357-21.2</t>
  </si>
  <si>
    <t>22357-23</t>
  </si>
  <si>
    <t>22357-24</t>
  </si>
  <si>
    <t>22390-1</t>
  </si>
  <si>
    <t>22390-2.1</t>
  </si>
  <si>
    <t>22390-4</t>
  </si>
  <si>
    <t>22390-17.1</t>
  </si>
  <si>
    <t>22551-2.1</t>
  </si>
  <si>
    <t>22551-5.1</t>
  </si>
  <si>
    <t>22551-5.2</t>
  </si>
  <si>
    <t>22551-9</t>
  </si>
  <si>
    <t>22551-17.1</t>
  </si>
  <si>
    <t>22551-17.2</t>
  </si>
  <si>
    <t>22551-18</t>
  </si>
  <si>
    <t>22551-19.3</t>
  </si>
  <si>
    <t>22551-19.4</t>
  </si>
  <si>
    <t>22551-21.2</t>
  </si>
  <si>
    <t>22578-1</t>
  </si>
  <si>
    <t>22578-2.1</t>
  </si>
  <si>
    <t>22578-4</t>
  </si>
  <si>
    <t>22578-9</t>
  </si>
  <si>
    <t>22578-17.1</t>
  </si>
  <si>
    <t>22578-19.1</t>
  </si>
  <si>
    <t>22578-19.2</t>
  </si>
  <si>
    <t>22578-21.1</t>
  </si>
  <si>
    <t>22608-1</t>
  </si>
  <si>
    <t>22608-9</t>
  </si>
  <si>
    <t>22608-17.1</t>
  </si>
  <si>
    <t>22608-17.2</t>
  </si>
  <si>
    <t>22608-19.3</t>
  </si>
  <si>
    <t>22608-19.4</t>
  </si>
  <si>
    <t>22608-21.1</t>
  </si>
  <si>
    <t>22608-21.2</t>
  </si>
  <si>
    <t>22667-1</t>
  </si>
  <si>
    <t>22667-2.1</t>
  </si>
  <si>
    <t>22667-5.1</t>
  </si>
  <si>
    <t>22667-5.2</t>
  </si>
  <si>
    <t>22667-9</t>
  </si>
  <si>
    <t>22667-11</t>
  </si>
  <si>
    <t>22667-17.1</t>
  </si>
  <si>
    <t>22667-17.2</t>
  </si>
  <si>
    <t>22667-18</t>
  </si>
  <si>
    <t>22667-19.3</t>
  </si>
  <si>
    <t>22667-19.4</t>
  </si>
  <si>
    <t>22667-21.2</t>
  </si>
  <si>
    <t>22667-23</t>
  </si>
  <si>
    <t>22667-24</t>
  </si>
  <si>
    <t>22683-4</t>
  </si>
  <si>
    <t>22683-9</t>
  </si>
  <si>
    <t>22683-19.1</t>
  </si>
  <si>
    <t>22683-19.2</t>
  </si>
  <si>
    <t>22683-21.1</t>
  </si>
  <si>
    <t>22713-9</t>
  </si>
  <si>
    <t>22713-24</t>
  </si>
  <si>
    <t>22730-11</t>
  </si>
  <si>
    <t>22730-17.1</t>
  </si>
  <si>
    <t>22730-17.2</t>
  </si>
  <si>
    <t>22730-19.3</t>
  </si>
  <si>
    <t>22730-19.4</t>
  </si>
  <si>
    <t>22730-21.2</t>
  </si>
  <si>
    <t>22748-1</t>
  </si>
  <si>
    <t>22748-2.1</t>
  </si>
  <si>
    <t>22748-5.1</t>
  </si>
  <si>
    <t>22748-5.2</t>
  </si>
  <si>
    <t>22748-9</t>
  </si>
  <si>
    <t>22748-11</t>
  </si>
  <si>
    <t>22748-17.1</t>
  </si>
  <si>
    <t>22748-17.2</t>
  </si>
  <si>
    <t>22748-19.3</t>
  </si>
  <si>
    <t>22748-19.4</t>
  </si>
  <si>
    <t>22748-21.2</t>
  </si>
  <si>
    <t>22756-19.1</t>
  </si>
  <si>
    <t>22756-19.2</t>
  </si>
  <si>
    <t>22756-21.1</t>
  </si>
  <si>
    <t>22772-19.1</t>
  </si>
  <si>
    <t>22772-19.2</t>
  </si>
  <si>
    <t>22772-19.3</t>
  </si>
  <si>
    <t>22772-19.4</t>
  </si>
  <si>
    <t>22772-21.1</t>
  </si>
  <si>
    <t>22772-21.2</t>
  </si>
  <si>
    <t>22810-5.1</t>
  </si>
  <si>
    <t>22810-5.2</t>
  </si>
  <si>
    <t>22837-1</t>
  </si>
  <si>
    <t>22837-9</t>
  </si>
  <si>
    <t>22906-19.1</t>
  </si>
  <si>
    <t>22906-19.2</t>
  </si>
  <si>
    <t>22906-21.1</t>
  </si>
  <si>
    <t>22926-17.1</t>
  </si>
  <si>
    <t>22926-19.1</t>
  </si>
  <si>
    <t>22926-19.2</t>
  </si>
  <si>
    <t>22926-21.1</t>
  </si>
  <si>
    <t>22950-24</t>
  </si>
  <si>
    <t>23035-1</t>
  </si>
  <si>
    <t>23035-2.1</t>
  </si>
  <si>
    <t>23035-4</t>
  </si>
  <si>
    <t>23035-5.1</t>
  </si>
  <si>
    <t>23035-9</t>
  </si>
  <si>
    <t>23035-17.1</t>
  </si>
  <si>
    <t>23035-17.2</t>
  </si>
  <si>
    <t>23035-18</t>
  </si>
  <si>
    <t>23035-19.3</t>
  </si>
  <si>
    <t>23035-19.4</t>
  </si>
  <si>
    <t>23035-21.2</t>
  </si>
  <si>
    <t>23035-24</t>
  </si>
  <si>
    <t>23043-1</t>
  </si>
  <si>
    <t>23043-3</t>
  </si>
  <si>
    <t>23043-4</t>
  </si>
  <si>
    <t>23043-5.1</t>
  </si>
  <si>
    <t>23043-9</t>
  </si>
  <si>
    <t>23043-17.1</t>
  </si>
  <si>
    <t>23043-17.2</t>
  </si>
  <si>
    <t>23043-18</t>
  </si>
  <si>
    <t>23043-19.3</t>
  </si>
  <si>
    <t>23043-19.4</t>
  </si>
  <si>
    <t>23043-21.2</t>
  </si>
  <si>
    <t>23043-23</t>
  </si>
  <si>
    <t>23043-24</t>
  </si>
  <si>
    <t>23248-1</t>
  </si>
  <si>
    <t>23248-2.1</t>
  </si>
  <si>
    <t>23248-4</t>
  </si>
  <si>
    <t>23248-9</t>
  </si>
  <si>
    <t>23248-17.1</t>
  </si>
  <si>
    <t>23280-1</t>
  </si>
  <si>
    <t>23280-2.1</t>
  </si>
  <si>
    <t>23280-5.1</t>
  </si>
  <si>
    <t>23280-5.2</t>
  </si>
  <si>
    <t>23280-9</t>
  </si>
  <si>
    <t>23280-11</t>
  </si>
  <si>
    <t>23280-17.1</t>
  </si>
  <si>
    <t>23280-17.2</t>
  </si>
  <si>
    <t>23280-18</t>
  </si>
  <si>
    <t>23280-19.3</t>
  </si>
  <si>
    <t>23280-19.4</t>
  </si>
  <si>
    <t>23280-21.2</t>
  </si>
  <si>
    <t>23353-1</t>
  </si>
  <si>
    <t>23353-2.1</t>
  </si>
  <si>
    <t>23353-4</t>
  </si>
  <si>
    <t>23353-9</t>
  </si>
  <si>
    <t>23353-17.1</t>
  </si>
  <si>
    <t>23353-17.2</t>
  </si>
  <si>
    <t>23396-1</t>
  </si>
  <si>
    <t>23396-2.1</t>
  </si>
  <si>
    <t>23396-5.1</t>
  </si>
  <si>
    <t>23396-5.2</t>
  </si>
  <si>
    <t>23396-9</t>
  </si>
  <si>
    <t>23396-17.1</t>
  </si>
  <si>
    <t>23396-18</t>
  </si>
  <si>
    <t>23396-19.3</t>
  </si>
  <si>
    <t>23396-19.4</t>
  </si>
  <si>
    <t>23396-21.2</t>
  </si>
  <si>
    <t>23418-9</t>
  </si>
  <si>
    <t>23418-17.1</t>
  </si>
  <si>
    <t>23418-17.2</t>
  </si>
  <si>
    <t>23418-18</t>
  </si>
  <si>
    <t>23418-19.3</t>
  </si>
  <si>
    <t>23418-19.4</t>
  </si>
  <si>
    <t>23418-21.2</t>
  </si>
  <si>
    <t>23418-24</t>
  </si>
  <si>
    <t>23426-17.1</t>
  </si>
  <si>
    <t>23426-18</t>
  </si>
  <si>
    <t>23426-19.3</t>
  </si>
  <si>
    <t>23426-19.4</t>
  </si>
  <si>
    <t>23426-21.2</t>
  </si>
  <si>
    <t>23426-24</t>
  </si>
  <si>
    <t>23434-1</t>
  </si>
  <si>
    <t>23434-2.1</t>
  </si>
  <si>
    <t>23434-9</t>
  </si>
  <si>
    <t>23434-17.1</t>
  </si>
  <si>
    <t>23434-17.2</t>
  </si>
  <si>
    <t>23434-18</t>
  </si>
  <si>
    <t>23434-19.3</t>
  </si>
  <si>
    <t>23434-19.4</t>
  </si>
  <si>
    <t>23434-21.2</t>
  </si>
  <si>
    <t>23434-23</t>
  </si>
  <si>
    <t>23450-4</t>
  </si>
  <si>
    <t>23450-5.1</t>
  </si>
  <si>
    <t>23450-5.2</t>
  </si>
  <si>
    <t>23450-9</t>
  </si>
  <si>
    <t>23450-17.1</t>
  </si>
  <si>
    <t>23450-17.2</t>
  </si>
  <si>
    <t>23450-19.1</t>
  </si>
  <si>
    <t>23450-19.2</t>
  </si>
  <si>
    <t>23450-19.3</t>
  </si>
  <si>
    <t>23450-19.4</t>
  </si>
  <si>
    <t>23450-21.1</t>
  </si>
  <si>
    <t>23450-21.2</t>
  </si>
  <si>
    <t>23469-1</t>
  </si>
  <si>
    <t>23469-2.1</t>
  </si>
  <si>
    <t>23469-4</t>
  </si>
  <si>
    <t>23469-9</t>
  </si>
  <si>
    <t>23469-17.1</t>
  </si>
  <si>
    <t>23469-17.2</t>
  </si>
  <si>
    <t>23582-1</t>
  </si>
  <si>
    <t>23582-2.1</t>
  </si>
  <si>
    <t>23582-5.1</t>
  </si>
  <si>
    <t>23582-9</t>
  </si>
  <si>
    <t>23647-5.1</t>
  </si>
  <si>
    <t>23647-9</t>
  </si>
  <si>
    <t>23647-11</t>
  </si>
  <si>
    <t>23647-17.1</t>
  </si>
  <si>
    <t>23647-17.2</t>
  </si>
  <si>
    <t>23647-23</t>
  </si>
  <si>
    <t>23663-1</t>
  </si>
  <si>
    <t>23663-2.1</t>
  </si>
  <si>
    <t>23663-9</t>
  </si>
  <si>
    <t>23663-17.1</t>
  </si>
  <si>
    <t>23663-17.2</t>
  </si>
  <si>
    <t>23663-18</t>
  </si>
  <si>
    <t>23663-19.3</t>
  </si>
  <si>
    <t>23663-19.4</t>
  </si>
  <si>
    <t>23663-21.2</t>
  </si>
  <si>
    <t>23663-24</t>
  </si>
  <si>
    <t>23728-5.1</t>
  </si>
  <si>
    <t>23728-19.1</t>
  </si>
  <si>
    <t>23728-19.2</t>
  </si>
  <si>
    <t>23728-21.1</t>
  </si>
  <si>
    <t>23752-5.1</t>
  </si>
  <si>
    <t>23752-9</t>
  </si>
  <si>
    <t>23752-17.1</t>
  </si>
  <si>
    <t>23752-17.2</t>
  </si>
  <si>
    <t>23760-4</t>
  </si>
  <si>
    <t>23760-5.1</t>
  </si>
  <si>
    <t>23760-5.2</t>
  </si>
  <si>
    <t>23760-9</t>
  </si>
  <si>
    <t>23760-17.1</t>
  </si>
  <si>
    <t>23760-17.2</t>
  </si>
  <si>
    <t>23760-19.3</t>
  </si>
  <si>
    <t>23760-19.4</t>
  </si>
  <si>
    <t>23760-21.2</t>
  </si>
  <si>
    <t>23779-1</t>
  </si>
  <si>
    <t>23779-2.1</t>
  </si>
  <si>
    <t>23779-5.1</t>
  </si>
  <si>
    <t>23779-5.2</t>
  </si>
  <si>
    <t>23779-17.1</t>
  </si>
  <si>
    <t>23779-17.2</t>
  </si>
  <si>
    <t>23779-18</t>
  </si>
  <si>
    <t>23779-19.3</t>
  </si>
  <si>
    <t>23779-19.4</t>
  </si>
  <si>
    <t>23779-21.2</t>
  </si>
  <si>
    <t>23787-1</t>
  </si>
  <si>
    <t>23787-2.1</t>
  </si>
  <si>
    <t>23787-4</t>
  </si>
  <si>
    <t>23787-5.1</t>
  </si>
  <si>
    <t>23787-5.2</t>
  </si>
  <si>
    <t>23787-9</t>
  </si>
  <si>
    <t>23787-17.1</t>
  </si>
  <si>
    <t>23787-17.2</t>
  </si>
  <si>
    <t>23787-18</t>
  </si>
  <si>
    <t>23787-19.1</t>
  </si>
  <si>
    <t>23787-19.2</t>
  </si>
  <si>
    <t>23787-19.3</t>
  </si>
  <si>
    <t>23787-19.4</t>
  </si>
  <si>
    <t>23787-21.1</t>
  </si>
  <si>
    <t>23787-21.2</t>
  </si>
  <si>
    <t>23787-23</t>
  </si>
  <si>
    <t>23787-24</t>
  </si>
  <si>
    <t>23809-1</t>
  </si>
  <si>
    <t>23809-2.1</t>
  </si>
  <si>
    <t>23809-5.1</t>
  </si>
  <si>
    <t>23809-5.2</t>
  </si>
  <si>
    <t>23809-9</t>
  </si>
  <si>
    <t>23809-17.1</t>
  </si>
  <si>
    <t>23809-17.2</t>
  </si>
  <si>
    <t>23809-18</t>
  </si>
  <si>
    <t>23809-19.3</t>
  </si>
  <si>
    <t>23809-19.4</t>
  </si>
  <si>
    <t>23809-21.2</t>
  </si>
  <si>
    <t>23817-1</t>
  </si>
  <si>
    <t>23817-2.1</t>
  </si>
  <si>
    <t>23817-5.1</t>
  </si>
  <si>
    <t>23817-5.2</t>
  </si>
  <si>
    <t>23817-9</t>
  </si>
  <si>
    <t>23817-17.1</t>
  </si>
  <si>
    <t>23817-17.2</t>
  </si>
  <si>
    <t>23817-18</t>
  </si>
  <si>
    <t>23817-19.3</t>
  </si>
  <si>
    <t>23817-19.4</t>
  </si>
  <si>
    <t>23817-21.2</t>
  </si>
  <si>
    <t>23841-1</t>
  </si>
  <si>
    <t>23841-2.1</t>
  </si>
  <si>
    <t>23841-5.1</t>
  </si>
  <si>
    <t>23841-5.2</t>
  </si>
  <si>
    <t>23841-9</t>
  </si>
  <si>
    <t>23841-17.1</t>
  </si>
  <si>
    <t>23841-17.2</t>
  </si>
  <si>
    <t>23841-18</t>
  </si>
  <si>
    <t>23841-19.3</t>
  </si>
  <si>
    <t>23841-19.4</t>
  </si>
  <si>
    <t>23841-21.2</t>
  </si>
  <si>
    <t>24047-24</t>
  </si>
  <si>
    <t>24066-1</t>
  </si>
  <si>
    <t>24066-2.1</t>
  </si>
  <si>
    <t>24066-3</t>
  </si>
  <si>
    <t>24066-5.1</t>
  </si>
  <si>
    <t>24066-5.2</t>
  </si>
  <si>
    <t>24066-9</t>
  </si>
  <si>
    <t>24066-17.1</t>
  </si>
  <si>
    <t>24066-17.2</t>
  </si>
  <si>
    <t>24066-18</t>
  </si>
  <si>
    <t>24066-19.3</t>
  </si>
  <si>
    <t>24066-19.4</t>
  </si>
  <si>
    <t>24066-21.2</t>
  </si>
  <si>
    <t>24074-1</t>
  </si>
  <si>
    <t>24074-2.1</t>
  </si>
  <si>
    <t>24074-3</t>
  </si>
  <si>
    <t>24074-5.1</t>
  </si>
  <si>
    <t>24074-5.2</t>
  </si>
  <si>
    <t>24074-9</t>
  </si>
  <si>
    <t>24074-17.1</t>
  </si>
  <si>
    <t>24074-17.2</t>
  </si>
  <si>
    <t>24074-18</t>
  </si>
  <si>
    <t>24074-19.3</t>
  </si>
  <si>
    <t>24074-19.4</t>
  </si>
  <si>
    <t>24074-21.2</t>
  </si>
  <si>
    <t>24074-23</t>
  </si>
  <si>
    <t>24074-24</t>
  </si>
  <si>
    <t>24082-1</t>
  </si>
  <si>
    <t>24082-2.1</t>
  </si>
  <si>
    <t>24082-3</t>
  </si>
  <si>
    <t>24082-5.1</t>
  </si>
  <si>
    <t>24082-5.2</t>
  </si>
  <si>
    <t>24082-9</t>
  </si>
  <si>
    <t>24082-17.1</t>
  </si>
  <si>
    <t>24082-17.2</t>
  </si>
  <si>
    <t>24082-18</t>
  </si>
  <si>
    <t>24082-19.3</t>
  </si>
  <si>
    <t>24082-19.4</t>
  </si>
  <si>
    <t>24082-21.2</t>
  </si>
  <si>
    <t>24104-24</t>
  </si>
  <si>
    <t>24112-1</t>
  </si>
  <si>
    <t>24112-2.1</t>
  </si>
  <si>
    <t>24112-5.1</t>
  </si>
  <si>
    <t>24112-5.2</t>
  </si>
  <si>
    <t>24112-9</t>
  </si>
  <si>
    <t>24112-17.1</t>
  </si>
  <si>
    <t>24112-17.2</t>
  </si>
  <si>
    <t>24112-18</t>
  </si>
  <si>
    <t>24112-19.3</t>
  </si>
  <si>
    <t>24112-19.4</t>
  </si>
  <si>
    <t>24112-21.2</t>
  </si>
  <si>
    <t>24112-23</t>
  </si>
  <si>
    <t>24112-24</t>
  </si>
  <si>
    <t>24120-1</t>
  </si>
  <si>
    <t>24120-2.1</t>
  </si>
  <si>
    <t>24120-5.1</t>
  </si>
  <si>
    <t>24120-5.2</t>
  </si>
  <si>
    <t>24120-17.1</t>
  </si>
  <si>
    <t>24120-17.2</t>
  </si>
  <si>
    <t>24120-19.3</t>
  </si>
  <si>
    <t>24120-19.4</t>
  </si>
  <si>
    <t>24120-21.2</t>
  </si>
  <si>
    <t>24139-17.1</t>
  </si>
  <si>
    <t>24139-17.2</t>
  </si>
  <si>
    <t>24139-19.3</t>
  </si>
  <si>
    <t>24139-19.4</t>
  </si>
  <si>
    <t>24139-21.2</t>
  </si>
  <si>
    <t>24147-9</t>
  </si>
  <si>
    <t>24147-17.1</t>
  </si>
  <si>
    <t>24147-17.2</t>
  </si>
  <si>
    <t>24147-18</t>
  </si>
  <si>
    <t>24147-19.3</t>
  </si>
  <si>
    <t>24147-19.4</t>
  </si>
  <si>
    <t>24147-21.2</t>
  </si>
  <si>
    <t>24147-23</t>
  </si>
  <si>
    <t>24147-24</t>
  </si>
  <si>
    <t>24260-4</t>
  </si>
  <si>
    <t>24260-9</t>
  </si>
  <si>
    <t>24260-17.1</t>
  </si>
  <si>
    <t>24260-17.2</t>
  </si>
  <si>
    <t>24376-1</t>
  </si>
  <si>
    <t>24376-2.1</t>
  </si>
  <si>
    <t>24376-4</t>
  </si>
  <si>
    <t>24376-9</t>
  </si>
  <si>
    <t>24376-17.1</t>
  </si>
  <si>
    <t>24376-19.1</t>
  </si>
  <si>
    <t>24376-19.2</t>
  </si>
  <si>
    <t>24376-19.3</t>
  </si>
  <si>
    <t>24376-19.4</t>
  </si>
  <si>
    <t>24376-21.1</t>
  </si>
  <si>
    <t>24376-21.2</t>
  </si>
  <si>
    <t>24392-19.1</t>
  </si>
  <si>
    <t>24392-19.2</t>
  </si>
  <si>
    <t>24392-19.3</t>
  </si>
  <si>
    <t>24392-19.4</t>
  </si>
  <si>
    <t>24392-21.1</t>
  </si>
  <si>
    <t>24392-21.2</t>
  </si>
  <si>
    <t>24414-1</t>
  </si>
  <si>
    <t>24414-2.1</t>
  </si>
  <si>
    <t>24414-5.1</t>
  </si>
  <si>
    <t>24414-5.2</t>
  </si>
  <si>
    <t>24414-9</t>
  </si>
  <si>
    <t>24414-17.1</t>
  </si>
  <si>
    <t>24414-18</t>
  </si>
  <si>
    <t>24414-19.3</t>
  </si>
  <si>
    <t>24414-19.4</t>
  </si>
  <si>
    <t>24414-21.2</t>
  </si>
  <si>
    <t>24414-23</t>
  </si>
  <si>
    <t>24414-24</t>
  </si>
  <si>
    <t>24449-1</t>
  </si>
  <si>
    <t>24449-2.1</t>
  </si>
  <si>
    <t>24449-5.1</t>
  </si>
  <si>
    <t>24449-5.2</t>
  </si>
  <si>
    <t>24449-9</t>
  </si>
  <si>
    <t>24449-17.1</t>
  </si>
  <si>
    <t>24449-18</t>
  </si>
  <si>
    <t>24449-19.3</t>
  </si>
  <si>
    <t>24449-19.4</t>
  </si>
  <si>
    <t>24449-21.2</t>
  </si>
  <si>
    <t>24449-23</t>
  </si>
  <si>
    <t>24538-1</t>
  </si>
  <si>
    <t>24538-2.1</t>
  </si>
  <si>
    <t>24538-5.1</t>
  </si>
  <si>
    <t>24538-5.2</t>
  </si>
  <si>
    <t>24538-9</t>
  </si>
  <si>
    <t>24538-18</t>
  </si>
  <si>
    <t>24538-19.3</t>
  </si>
  <si>
    <t>24538-19.4</t>
  </si>
  <si>
    <t>24538-21.2</t>
  </si>
  <si>
    <t>24554-1</t>
  </si>
  <si>
    <t>24554-2.1</t>
  </si>
  <si>
    <t>24554-5.1</t>
  </si>
  <si>
    <t>24554-5.2</t>
  </si>
  <si>
    <t>24554-9</t>
  </si>
  <si>
    <t>24554-17.1</t>
  </si>
  <si>
    <t>24554-17.2</t>
  </si>
  <si>
    <t>24554-18</t>
  </si>
  <si>
    <t>24554-19.3</t>
  </si>
  <si>
    <t>24554-19.4</t>
  </si>
  <si>
    <t>24554-21.2</t>
  </si>
  <si>
    <t>24724-2.1</t>
  </si>
  <si>
    <t>24724-5.2</t>
  </si>
  <si>
    <t>24724-9</t>
  </si>
  <si>
    <t>24724-17.1</t>
  </si>
  <si>
    <t>24724-19.3</t>
  </si>
  <si>
    <t>24724-19.4</t>
  </si>
  <si>
    <t>24724-21.2</t>
  </si>
  <si>
    <t>24724-24</t>
  </si>
  <si>
    <t>24732-2.1</t>
  </si>
  <si>
    <t>24732-5.1</t>
  </si>
  <si>
    <t>24732-5.2</t>
  </si>
  <si>
    <t>24732-11</t>
  </si>
  <si>
    <t>24732-17.1</t>
  </si>
  <si>
    <t>24732-17.2</t>
  </si>
  <si>
    <t>24732-19.1</t>
  </si>
  <si>
    <t>24732-19.2</t>
  </si>
  <si>
    <t>24732-19.3</t>
  </si>
  <si>
    <t>24732-19.4</t>
  </si>
  <si>
    <t>24732-21.1</t>
  </si>
  <si>
    <t>24732-21.2</t>
  </si>
  <si>
    <t>24740-5.1</t>
  </si>
  <si>
    <t>24740-5.2</t>
  </si>
  <si>
    <t>24740-9</t>
  </si>
  <si>
    <t>24740-17.1</t>
  </si>
  <si>
    <t>24740-17.2</t>
  </si>
  <si>
    <t>24740-19.1</t>
  </si>
  <si>
    <t>24740-19.2</t>
  </si>
  <si>
    <t>24740-21.1</t>
  </si>
  <si>
    <t>24740-24</t>
  </si>
  <si>
    <t>24767-1</t>
  </si>
  <si>
    <t>24767-2.1</t>
  </si>
  <si>
    <t>24767-5.1</t>
  </si>
  <si>
    <t>24767-5.2</t>
  </si>
  <si>
    <t>24767-9</t>
  </si>
  <si>
    <t>24767-17.1</t>
  </si>
  <si>
    <t>24767-17.2</t>
  </si>
  <si>
    <t>24767-18</t>
  </si>
  <si>
    <t>24767-21.2</t>
  </si>
  <si>
    <t>24767-23</t>
  </si>
  <si>
    <t>24767-24</t>
  </si>
  <si>
    <t>24775-1</t>
  </si>
  <si>
    <t>24775-2.1</t>
  </si>
  <si>
    <t>24775-5.1</t>
  </si>
  <si>
    <t>24775-5.2</t>
  </si>
  <si>
    <t>24775-17.1</t>
  </si>
  <si>
    <t>24775-17.2</t>
  </si>
  <si>
    <t>24775-18</t>
  </si>
  <si>
    <t>24775-23</t>
  </si>
  <si>
    <t>24791-1</t>
  </si>
  <si>
    <t>24791-2.1</t>
  </si>
  <si>
    <t>24791-5.1</t>
  </si>
  <si>
    <t>24791-5.2</t>
  </si>
  <si>
    <t>24791-9</t>
  </si>
  <si>
    <t>24791-17.1</t>
  </si>
  <si>
    <t>24791-17.2</t>
  </si>
  <si>
    <t>24791-23</t>
  </si>
  <si>
    <t>24988-1</t>
  </si>
  <si>
    <t>24988-2.1</t>
  </si>
  <si>
    <t>24988-5.1</t>
  </si>
  <si>
    <t>24988-5.2</t>
  </si>
  <si>
    <t>24988-9</t>
  </si>
  <si>
    <t>24988-17.1</t>
  </si>
  <si>
    <t>24988-17.2</t>
  </si>
  <si>
    <t>24988-18</t>
  </si>
  <si>
    <t>24988-19.3</t>
  </si>
  <si>
    <t>24988-19.4</t>
  </si>
  <si>
    <t>24988-21.2</t>
  </si>
  <si>
    <t>24988-23</t>
  </si>
  <si>
    <t>24988-24</t>
  </si>
  <si>
    <t>25011-1</t>
  </si>
  <si>
    <t>25011-2.1</t>
  </si>
  <si>
    <t>25011-5.1</t>
  </si>
  <si>
    <t>25011-5.2</t>
  </si>
  <si>
    <t>25011-9</t>
  </si>
  <si>
    <t>25011-17.1</t>
  </si>
  <si>
    <t>25011-17.2</t>
  </si>
  <si>
    <t>25011-18</t>
  </si>
  <si>
    <t>25011-19.3</t>
  </si>
  <si>
    <t>25011-19.4</t>
  </si>
  <si>
    <t>25011-21.2</t>
  </si>
  <si>
    <t>25054-2.4</t>
  </si>
  <si>
    <t>25054-9</t>
  </si>
  <si>
    <t>25054-11</t>
  </si>
  <si>
    <t>25054-17.1</t>
  </si>
  <si>
    <t>25054-17.2</t>
  </si>
  <si>
    <t>25054-19.3</t>
  </si>
  <si>
    <t>25054-19.4</t>
  </si>
  <si>
    <t>25054-21.2</t>
  </si>
  <si>
    <t>25054-24</t>
  </si>
  <si>
    <t>25127-1</t>
  </si>
  <si>
    <t>25127-2.1</t>
  </si>
  <si>
    <t>25127-4</t>
  </si>
  <si>
    <t>25127-5.1</t>
  </si>
  <si>
    <t>25127-5.2</t>
  </si>
  <si>
    <t>25127-9</t>
  </si>
  <si>
    <t>25127-17.1</t>
  </si>
  <si>
    <t>25127-17.2</t>
  </si>
  <si>
    <t>25127-18</t>
  </si>
  <si>
    <t>25127-19.1</t>
  </si>
  <si>
    <t>25127-19.2</t>
  </si>
  <si>
    <t>25127-19.3</t>
  </si>
  <si>
    <t>25127-19.4</t>
  </si>
  <si>
    <t>25127-21.1</t>
  </si>
  <si>
    <t>25127-21.2</t>
  </si>
  <si>
    <t>25127-23</t>
  </si>
  <si>
    <t>25135-1</t>
  </si>
  <si>
    <t>25135-2.1</t>
  </si>
  <si>
    <t>25135-3</t>
  </si>
  <si>
    <t>25135-5.1</t>
  </si>
  <si>
    <t>25135-5.2</t>
  </si>
  <si>
    <t>25135-9</t>
  </si>
  <si>
    <t>25135-17.1</t>
  </si>
  <si>
    <t>25135-17.2</t>
  </si>
  <si>
    <t>25135-18</t>
  </si>
  <si>
    <t>25135-19.3</t>
  </si>
  <si>
    <t>25135-19.4</t>
  </si>
  <si>
    <t>25135-21.2</t>
  </si>
  <si>
    <t>25135-23</t>
  </si>
  <si>
    <t>25143-2.4</t>
  </si>
  <si>
    <t>25143-9</t>
  </si>
  <si>
    <t>25143-11</t>
  </si>
  <si>
    <t>25143-17.1</t>
  </si>
  <si>
    <t>25143-17.2</t>
  </si>
  <si>
    <t>25143-19.3</t>
  </si>
  <si>
    <t>25143-19.4</t>
  </si>
  <si>
    <t>25143-21.2</t>
  </si>
  <si>
    <t>25143-23</t>
  </si>
  <si>
    <t>25143-24</t>
  </si>
  <si>
    <t>25178-17.1</t>
  </si>
  <si>
    <t>25178-19.1</t>
  </si>
  <si>
    <t>25178-19.2</t>
  </si>
  <si>
    <t>25178-19.3</t>
  </si>
  <si>
    <t>25178-19.4</t>
  </si>
  <si>
    <t>25178-21.1</t>
  </si>
  <si>
    <t>25178-21.2</t>
  </si>
  <si>
    <t>25180-1</t>
  </si>
  <si>
    <t>25180-2.1</t>
  </si>
  <si>
    <t>25180-4</t>
  </si>
  <si>
    <t>25180-5.1</t>
  </si>
  <si>
    <t>25180-5.2</t>
  </si>
  <si>
    <t>25180-9</t>
  </si>
  <si>
    <t>25180-17.1</t>
  </si>
  <si>
    <t>25180-19.1</t>
  </si>
  <si>
    <t>25180-19.2</t>
  </si>
  <si>
    <t>25180-21.1</t>
  </si>
  <si>
    <t>25186-1</t>
  </si>
  <si>
    <t>25186-2.1</t>
  </si>
  <si>
    <t>25186-5.1</t>
  </si>
  <si>
    <t>25186-5.2</t>
  </si>
  <si>
    <t>25186-17.1</t>
  </si>
  <si>
    <t>25186-17.2</t>
  </si>
  <si>
    <t>25186-18</t>
  </si>
  <si>
    <t>25186-19.3</t>
  </si>
  <si>
    <t>25186-19.4</t>
  </si>
  <si>
    <t>25186-21.2</t>
  </si>
  <si>
    <t>25224-1</t>
  </si>
  <si>
    <t>25224-2.1</t>
  </si>
  <si>
    <t>25224-5.1</t>
  </si>
  <si>
    <t>25224-5.2</t>
  </si>
  <si>
    <t>25224-9</t>
  </si>
  <si>
    <t>25224-11</t>
  </si>
  <si>
    <t>25224-17.1</t>
  </si>
  <si>
    <t>25224-17.2</t>
  </si>
  <si>
    <t>25224-18</t>
  </si>
  <si>
    <t>25224-19.3</t>
  </si>
  <si>
    <t>25224-19.4</t>
  </si>
  <si>
    <t>25224-21.2</t>
  </si>
  <si>
    <t>25240-2.4</t>
  </si>
  <si>
    <t>25321-19.1</t>
  </si>
  <si>
    <t>25321-19.2</t>
  </si>
  <si>
    <t>25321-21.1</t>
  </si>
  <si>
    <t>25380-4</t>
  </si>
  <si>
    <t>25380-9</t>
  </si>
  <si>
    <t>25380-17.1</t>
  </si>
  <si>
    <t>25380-19.1</t>
  </si>
  <si>
    <t>25380-19.2</t>
  </si>
  <si>
    <t>25380-21.1</t>
  </si>
  <si>
    <t>25399-1</t>
  </si>
  <si>
    <t>25399-2.1</t>
  </si>
  <si>
    <t>25399-3</t>
  </si>
  <si>
    <t>25399-4</t>
  </si>
  <si>
    <t>25399-5.1</t>
  </si>
  <si>
    <t>25399-5.2</t>
  </si>
  <si>
    <t>25399-9</t>
  </si>
  <si>
    <t>25399-17.1</t>
  </si>
  <si>
    <t>25399-19.1</t>
  </si>
  <si>
    <t>25399-19.2</t>
  </si>
  <si>
    <t>25399-21.1</t>
  </si>
  <si>
    <t>25405-19.1</t>
  </si>
  <si>
    <t>25405-19.2</t>
  </si>
  <si>
    <t>25405-21.1</t>
  </si>
  <si>
    <t>25453-4</t>
  </si>
  <si>
    <t>25453-9</t>
  </si>
  <si>
    <t>25453-17.1</t>
  </si>
  <si>
    <t>25453-17.2</t>
  </si>
  <si>
    <t>25470-4</t>
  </si>
  <si>
    <t>25496-5.1</t>
  </si>
  <si>
    <t>25496-5.2</t>
  </si>
  <si>
    <t>25496-17.1</t>
  </si>
  <si>
    <t>25496-17.2</t>
  </si>
  <si>
    <t>25496-19.3</t>
  </si>
  <si>
    <t>25496-19.4</t>
  </si>
  <si>
    <t>25496-21.2</t>
  </si>
  <si>
    <t>25534-17.1</t>
  </si>
  <si>
    <t>25534-17.2</t>
  </si>
  <si>
    <t>25534-19.3</t>
  </si>
  <si>
    <t>25534-19.4</t>
  </si>
  <si>
    <t>25534-21.2</t>
  </si>
  <si>
    <t>25585-9</t>
  </si>
  <si>
    <t>25585-17.1</t>
  </si>
  <si>
    <t>25585-17.2</t>
  </si>
  <si>
    <t>25585-19.3</t>
  </si>
  <si>
    <t>25585-19.4</t>
  </si>
  <si>
    <t>25585-21.2</t>
  </si>
  <si>
    <t>25615-1</t>
  </si>
  <si>
    <t>25615-2.1</t>
  </si>
  <si>
    <t>25615-3</t>
  </si>
  <si>
    <t>25615-5.1</t>
  </si>
  <si>
    <t>25615-5.2</t>
  </si>
  <si>
    <t>25615-9</t>
  </si>
  <si>
    <t>25615-17.1</t>
  </si>
  <si>
    <t>25615-17.2</t>
  </si>
  <si>
    <t>25615-18</t>
  </si>
  <si>
    <t>25615-19.1</t>
  </si>
  <si>
    <t>25615-19.2</t>
  </si>
  <si>
    <t>25615-19.3</t>
  </si>
  <si>
    <t>25615-19.4</t>
  </si>
  <si>
    <t>25615-21.1</t>
  </si>
  <si>
    <t>25615-21.2</t>
  </si>
  <si>
    <t>25615-23</t>
  </si>
  <si>
    <t>25623-1</t>
  </si>
  <si>
    <t>25623-2.1</t>
  </si>
  <si>
    <t>25623-3</t>
  </si>
  <si>
    <t>25623-5.1</t>
  </si>
  <si>
    <t>25623-5.2</t>
  </si>
  <si>
    <t>25623-9</t>
  </si>
  <si>
    <t>25623-17.1</t>
  </si>
  <si>
    <t>25623-17.2</t>
  </si>
  <si>
    <t>25623-18</t>
  </si>
  <si>
    <t>25623-19.1</t>
  </si>
  <si>
    <t>25623-19.2</t>
  </si>
  <si>
    <t>25623-19.3</t>
  </si>
  <si>
    <t>25623-19.4</t>
  </si>
  <si>
    <t>25623-21.1</t>
  </si>
  <si>
    <t>25623-21.2</t>
  </si>
  <si>
    <t>25658-1</t>
  </si>
  <si>
    <t>25658-2.1</t>
  </si>
  <si>
    <t>25658-3</t>
  </si>
  <si>
    <t>25658-5.1</t>
  </si>
  <si>
    <t>25658-5.2</t>
  </si>
  <si>
    <t>25658-9</t>
  </si>
  <si>
    <t>25658-17.1</t>
  </si>
  <si>
    <t>25658-17.2</t>
  </si>
  <si>
    <t>25658-18</t>
  </si>
  <si>
    <t>25658-19.1</t>
  </si>
  <si>
    <t>25658-19.2</t>
  </si>
  <si>
    <t>25658-19.3</t>
  </si>
  <si>
    <t>25658-19.4</t>
  </si>
  <si>
    <t>25658-21.1</t>
  </si>
  <si>
    <t>25658-21.2</t>
  </si>
  <si>
    <t>25658-24</t>
  </si>
  <si>
    <t>25666-1</t>
  </si>
  <si>
    <t>25666-2.1</t>
  </si>
  <si>
    <t>25666-3</t>
  </si>
  <si>
    <t>25666-5.1</t>
  </si>
  <si>
    <t>25666-5.2</t>
  </si>
  <si>
    <t>25666-9</t>
  </si>
  <si>
    <t>25666-17.1</t>
  </si>
  <si>
    <t>25666-17.2</t>
  </si>
  <si>
    <t>25666-18</t>
  </si>
  <si>
    <t>25666-19.1</t>
  </si>
  <si>
    <t>25666-19.2</t>
  </si>
  <si>
    <t>25666-19.3</t>
  </si>
  <si>
    <t>25666-19.4</t>
  </si>
  <si>
    <t>25666-21.1</t>
  </si>
  <si>
    <t>25666-21.2</t>
  </si>
  <si>
    <t>25674-1</t>
  </si>
  <si>
    <t>25674-2.1</t>
  </si>
  <si>
    <t>25674-3</t>
  </si>
  <si>
    <t>25674-5.1</t>
  </si>
  <si>
    <t>25674-5.2</t>
  </si>
  <si>
    <t>25674-9</t>
  </si>
  <si>
    <t>25674-17.1</t>
  </si>
  <si>
    <t>25674-17.2</t>
  </si>
  <si>
    <t>25674-18</t>
  </si>
  <si>
    <t>25674-19.3</t>
  </si>
  <si>
    <t>25674-19.4</t>
  </si>
  <si>
    <t>25674-21.2</t>
  </si>
  <si>
    <t>25674-23</t>
  </si>
  <si>
    <t>25682-1</t>
  </si>
  <si>
    <t>25682-2.1</t>
  </si>
  <si>
    <t>25682-3</t>
  </si>
  <si>
    <t>25682-5.1</t>
  </si>
  <si>
    <t>25682-5.2</t>
  </si>
  <si>
    <t>25682-9</t>
  </si>
  <si>
    <t>25682-17.1</t>
  </si>
  <si>
    <t>25682-17.2</t>
  </si>
  <si>
    <t>25682-18</t>
  </si>
  <si>
    <t>25682-19.1</t>
  </si>
  <si>
    <t>25682-19.2</t>
  </si>
  <si>
    <t>25682-19.3</t>
  </si>
  <si>
    <t>25682-19.4</t>
  </si>
  <si>
    <t>25682-21.1</t>
  </si>
  <si>
    <t>25682-21.2</t>
  </si>
  <si>
    <t>25682-23</t>
  </si>
  <si>
    <t>25712-4</t>
  </si>
  <si>
    <t>25712-9</t>
  </si>
  <si>
    <t>25712-17.1</t>
  </si>
  <si>
    <t>25712-19.1</t>
  </si>
  <si>
    <t>25712-19.2</t>
  </si>
  <si>
    <t>25712-21.1</t>
  </si>
  <si>
    <t>25780-24</t>
  </si>
  <si>
    <t>25844-1</t>
  </si>
  <si>
    <t>25844-2.1</t>
  </si>
  <si>
    <t>25844-3</t>
  </si>
  <si>
    <t>25844-5.1</t>
  </si>
  <si>
    <t>25844-5.2</t>
  </si>
  <si>
    <t>25844-9</t>
  </si>
  <si>
    <t>25844-17.1</t>
  </si>
  <si>
    <t>25844-17.2</t>
  </si>
  <si>
    <t>25844-18</t>
  </si>
  <si>
    <t>25844-19.3</t>
  </si>
  <si>
    <t>25844-19.4</t>
  </si>
  <si>
    <t>25844-21.2</t>
  </si>
  <si>
    <t>25887-24</t>
  </si>
  <si>
    <t>25895-1</t>
  </si>
  <si>
    <t>25895-9</t>
  </si>
  <si>
    <t>25895-17.1</t>
  </si>
  <si>
    <t>25895-17.2</t>
  </si>
  <si>
    <t>25895-18</t>
  </si>
  <si>
    <t>25909-1</t>
  </si>
  <si>
    <t>25909-2.1</t>
  </si>
  <si>
    <t>25909-17.1</t>
  </si>
  <si>
    <t>25933-24</t>
  </si>
  <si>
    <t>25941-1</t>
  </si>
  <si>
    <t>25941-2.1</t>
  </si>
  <si>
    <t>25941-4</t>
  </si>
  <si>
    <t>25941-9</t>
  </si>
  <si>
    <t>25941-17.1</t>
  </si>
  <si>
    <t>25941-19.1</t>
  </si>
  <si>
    <t>25941-19.2</t>
  </si>
  <si>
    <t>25941-21.1</t>
  </si>
  <si>
    <t>25968-1</t>
  </si>
  <si>
    <t>25968-2.1</t>
  </si>
  <si>
    <t>25968-4</t>
  </si>
  <si>
    <t>25968-9</t>
  </si>
  <si>
    <t>25968-17.1</t>
  </si>
  <si>
    <t>25968-19.1</t>
  </si>
  <si>
    <t>25968-19.2</t>
  </si>
  <si>
    <t>25968-21.1</t>
  </si>
  <si>
    <t>25976-1</t>
  </si>
  <si>
    <t>25976-2.1</t>
  </si>
  <si>
    <t>25976-5.1</t>
  </si>
  <si>
    <t>25976-5.2</t>
  </si>
  <si>
    <t>25976-9</t>
  </si>
  <si>
    <t>25976-17.1</t>
  </si>
  <si>
    <t>25976-17.2</t>
  </si>
  <si>
    <t>25976-18</t>
  </si>
  <si>
    <t>25976-19.3</t>
  </si>
  <si>
    <t>25976-19.4</t>
  </si>
  <si>
    <t>25976-21.2</t>
  </si>
  <si>
    <t>25976-24</t>
  </si>
  <si>
    <t>25984-1</t>
  </si>
  <si>
    <t>25984-2.1</t>
  </si>
  <si>
    <t>25984-5.1</t>
  </si>
  <si>
    <t>25984-5.2</t>
  </si>
  <si>
    <t>25984-9</t>
  </si>
  <si>
    <t>25984-17.1</t>
  </si>
  <si>
    <t>25984-17.2</t>
  </si>
  <si>
    <t>25984-19.3</t>
  </si>
  <si>
    <t>25984-19.4</t>
  </si>
  <si>
    <t>25984-21.2</t>
  </si>
  <si>
    <t>26077-9</t>
  </si>
  <si>
    <t>26077-17.1</t>
  </si>
  <si>
    <t>26077-19.3</t>
  </si>
  <si>
    <t>26077-19.4</t>
  </si>
  <si>
    <t>26077-21.2</t>
  </si>
  <si>
    <t>26247-1</t>
  </si>
  <si>
    <t>26247-2.1</t>
  </si>
  <si>
    <t>26247-5.1</t>
  </si>
  <si>
    <t>26247-5.2</t>
  </si>
  <si>
    <t>26247-9</t>
  </si>
  <si>
    <t>26247-17.1</t>
  </si>
  <si>
    <t>26247-17.2</t>
  </si>
  <si>
    <t>26247-18</t>
  </si>
  <si>
    <t>26247-19.3</t>
  </si>
  <si>
    <t>26247-19.4</t>
  </si>
  <si>
    <t>26247-21.2</t>
  </si>
  <si>
    <t>26247-23</t>
  </si>
  <si>
    <t>26298-5.2</t>
  </si>
  <si>
    <t>26298-9</t>
  </si>
  <si>
    <t>26298-17.1</t>
  </si>
  <si>
    <t>26298-19.1</t>
  </si>
  <si>
    <t>26298-19.2</t>
  </si>
  <si>
    <t>26298-21.1</t>
  </si>
  <si>
    <t>26298-21.2</t>
  </si>
  <si>
    <t>26310-24</t>
  </si>
  <si>
    <t>26344-1</t>
  </si>
  <si>
    <t>26344-2.1</t>
  </si>
  <si>
    <t>26344-3</t>
  </si>
  <si>
    <t>26344-5.1</t>
  </si>
  <si>
    <t>26344-5.2</t>
  </si>
  <si>
    <t>26344-9</t>
  </si>
  <si>
    <t>26344-17.1</t>
  </si>
  <si>
    <t>26344-17.2</t>
  </si>
  <si>
    <t>26344-18</t>
  </si>
  <si>
    <t>26344-19.3</t>
  </si>
  <si>
    <t>26344-19.4</t>
  </si>
  <si>
    <t>26344-21.2</t>
  </si>
  <si>
    <t>26344-23</t>
  </si>
  <si>
    <t>26379-1</t>
  </si>
  <si>
    <t>26379-2.1</t>
  </si>
  <si>
    <t>26379-5.1</t>
  </si>
  <si>
    <t>26379-5.2</t>
  </si>
  <si>
    <t>26379-9</t>
  </si>
  <si>
    <t>26379-17.1</t>
  </si>
  <si>
    <t>26379-17.2</t>
  </si>
  <si>
    <t>26379-19.3</t>
  </si>
  <si>
    <t>26379-19.4</t>
  </si>
  <si>
    <t>26379-21.2</t>
  </si>
  <si>
    <t>26433-1</t>
  </si>
  <si>
    <t>26433-2.1</t>
  </si>
  <si>
    <t>26433-5.1</t>
  </si>
  <si>
    <t>26433-5.2</t>
  </si>
  <si>
    <t>26433-9</t>
  </si>
  <si>
    <t>26433-17.1</t>
  </si>
  <si>
    <t>26433-17.2</t>
  </si>
  <si>
    <t>26433-18</t>
  </si>
  <si>
    <t>26433-19.3</t>
  </si>
  <si>
    <t>26433-19.4</t>
  </si>
  <si>
    <t>26433-21.2</t>
  </si>
  <si>
    <t>26433-23</t>
  </si>
  <si>
    <t>26433-24</t>
  </si>
  <si>
    <t>26441-19.1</t>
  </si>
  <si>
    <t>26441-19.2</t>
  </si>
  <si>
    <t>26441-21.1</t>
  </si>
  <si>
    <t>26530-4</t>
  </si>
  <si>
    <t>26530-9</t>
  </si>
  <si>
    <t>26565-9</t>
  </si>
  <si>
    <t>26565-24</t>
  </si>
  <si>
    <t>26581-9</t>
  </si>
  <si>
    <t>26611-5.1</t>
  </si>
  <si>
    <t>26611-5.2</t>
  </si>
  <si>
    <t>26662-1</t>
  </si>
  <si>
    <t>26662-2.1</t>
  </si>
  <si>
    <t>26662-5.1</t>
  </si>
  <si>
    <t>26662-5.2</t>
  </si>
  <si>
    <t>26662-9</t>
  </si>
  <si>
    <t>26662-17.1</t>
  </si>
  <si>
    <t>26662-17.2</t>
  </si>
  <si>
    <t>26662-18</t>
  </si>
  <si>
    <t>26662-19.3</t>
  </si>
  <si>
    <t>26662-19.4</t>
  </si>
  <si>
    <t>26662-21.2</t>
  </si>
  <si>
    <t>26816-9</t>
  </si>
  <si>
    <t>26816-19.1</t>
  </si>
  <si>
    <t>26816-19.2</t>
  </si>
  <si>
    <t>26816-19.3</t>
  </si>
  <si>
    <t>26816-19.4</t>
  </si>
  <si>
    <t>26816-21.1</t>
  </si>
  <si>
    <t>26816-21.2</t>
  </si>
  <si>
    <t>26832-2.1</t>
  </si>
  <si>
    <t>26832-3</t>
  </si>
  <si>
    <t>26832-5.1</t>
  </si>
  <si>
    <t>26832-5.2</t>
  </si>
  <si>
    <t>26832-9</t>
  </si>
  <si>
    <t>26832-17.1</t>
  </si>
  <si>
    <t>26832-17.2</t>
  </si>
  <si>
    <t>26832-18</t>
  </si>
  <si>
    <t>26832-19.3</t>
  </si>
  <si>
    <t>26832-19.4</t>
  </si>
  <si>
    <t>26832-21.2</t>
  </si>
  <si>
    <t>26832-23</t>
  </si>
  <si>
    <t>26832-24</t>
  </si>
  <si>
    <t>26905-4</t>
  </si>
  <si>
    <t>26921-17.1</t>
  </si>
  <si>
    <t>26921-17.2</t>
  </si>
  <si>
    <t>26921-24</t>
  </si>
  <si>
    <t>27081-24</t>
  </si>
  <si>
    <t>27090-19.1</t>
  </si>
  <si>
    <t>27090-19.2</t>
  </si>
  <si>
    <t>27090-21.1</t>
  </si>
  <si>
    <t>27120-4</t>
  </si>
  <si>
    <t>27120-5.1</t>
  </si>
  <si>
    <t>27120-5.2</t>
  </si>
  <si>
    <t>27120-9</t>
  </si>
  <si>
    <t>27120-17.1</t>
  </si>
  <si>
    <t>27120-17.2</t>
  </si>
  <si>
    <t>27120-19.1</t>
  </si>
  <si>
    <t>27120-19.2</t>
  </si>
  <si>
    <t>27120-19.3</t>
  </si>
  <si>
    <t>27120-19.4</t>
  </si>
  <si>
    <t>27120-21.1</t>
  </si>
  <si>
    <t>27120-21.2</t>
  </si>
  <si>
    <t>27138-3</t>
  </si>
  <si>
    <t>27138-5.1</t>
  </si>
  <si>
    <t>27138-5.2</t>
  </si>
  <si>
    <t>27138-9</t>
  </si>
  <si>
    <t>27138-17.1</t>
  </si>
  <si>
    <t>27138-17.2</t>
  </si>
  <si>
    <t>27138-19.1</t>
  </si>
  <si>
    <t>27138-19.2</t>
  </si>
  <si>
    <t>27138-19.3</t>
  </si>
  <si>
    <t>27138-19.4</t>
  </si>
  <si>
    <t>27138-21.1</t>
  </si>
  <si>
    <t>27138-21.2</t>
  </si>
  <si>
    <t>27154-1</t>
  </si>
  <si>
    <t>27154-2.1</t>
  </si>
  <si>
    <t>27154-5.1</t>
  </si>
  <si>
    <t>27154-5.2</t>
  </si>
  <si>
    <t>27154-9</t>
  </si>
  <si>
    <t>27154-17.1</t>
  </si>
  <si>
    <t>27154-17.2</t>
  </si>
  <si>
    <t>27154-18</t>
  </si>
  <si>
    <t>27154-19.3</t>
  </si>
  <si>
    <t>27154-19.4</t>
  </si>
  <si>
    <t>27154-21.2</t>
  </si>
  <si>
    <t>27154-23</t>
  </si>
  <si>
    <t>27154-24</t>
  </si>
  <si>
    <t>27774-4</t>
  </si>
  <si>
    <t>27774-9</t>
  </si>
  <si>
    <t>27774-17.1</t>
  </si>
  <si>
    <t>27774-19.1</t>
  </si>
  <si>
    <t>27774-19.2</t>
  </si>
  <si>
    <t>27774-21.1</t>
  </si>
  <si>
    <t>27820-9</t>
  </si>
  <si>
    <t>27820-19.1</t>
  </si>
  <si>
    <t>27820-19.2</t>
  </si>
  <si>
    <t>27820-19.3</t>
  </si>
  <si>
    <t>27820-19.4</t>
  </si>
  <si>
    <t>27820-21.1</t>
  </si>
  <si>
    <t>27820-21.2</t>
  </si>
  <si>
    <t>27847-9</t>
  </si>
  <si>
    <t>27855-5.1</t>
  </si>
  <si>
    <t>27855-5.2</t>
  </si>
  <si>
    <t>27855-9</t>
  </si>
  <si>
    <t>27855-17.1</t>
  </si>
  <si>
    <t>27855-17.2</t>
  </si>
  <si>
    <t>27855-18</t>
  </si>
  <si>
    <t>27855-19.3</t>
  </si>
  <si>
    <t>27855-19.4</t>
  </si>
  <si>
    <t>27855-21.2</t>
  </si>
  <si>
    <t>27855-23</t>
  </si>
  <si>
    <t>27863-19.1</t>
  </si>
  <si>
    <t>27863-19.2</t>
  </si>
  <si>
    <t>27863-19.3</t>
  </si>
  <si>
    <t>27863-19.4</t>
  </si>
  <si>
    <t>27863-21.1</t>
  </si>
  <si>
    <t>27863-21.2</t>
  </si>
  <si>
    <t>27928-9</t>
  </si>
  <si>
    <t>27998-4</t>
  </si>
  <si>
    <t>27998-9</t>
  </si>
  <si>
    <t>27998-17.1</t>
  </si>
  <si>
    <t>27998-19.1</t>
  </si>
  <si>
    <t>27998-19.2</t>
  </si>
  <si>
    <t>27998-21.1</t>
  </si>
  <si>
    <t>28223-1</t>
  </si>
  <si>
    <t>28223-2.1</t>
  </si>
  <si>
    <t>28223-3</t>
  </si>
  <si>
    <t>28223-5.1</t>
  </si>
  <si>
    <t>28223-5.2</t>
  </si>
  <si>
    <t>28223-9</t>
  </si>
  <si>
    <t>28223-17.1</t>
  </si>
  <si>
    <t>28223-17.2</t>
  </si>
  <si>
    <t>28223-18</t>
  </si>
  <si>
    <t>28223-19.1</t>
  </si>
  <si>
    <t>28223-19.2</t>
  </si>
  <si>
    <t>28223-19.3</t>
  </si>
  <si>
    <t>28223-19.4</t>
  </si>
  <si>
    <t>28223-21.1</t>
  </si>
  <si>
    <t>28223-21.2</t>
  </si>
  <si>
    <t>28223-23</t>
  </si>
  <si>
    <t>28304-1</t>
  </si>
  <si>
    <t>28304-2.1</t>
  </si>
  <si>
    <t>28304-5.1</t>
  </si>
  <si>
    <t>28304-5.2</t>
  </si>
  <si>
    <t>28304-9</t>
  </si>
  <si>
    <t>28304-17.1</t>
  </si>
  <si>
    <t>28304-17.2</t>
  </si>
  <si>
    <t>28304-18</t>
  </si>
  <si>
    <t>28304-19.3</t>
  </si>
  <si>
    <t>28304-19.4</t>
  </si>
  <si>
    <t>28304-21.2</t>
  </si>
  <si>
    <t>28304-23</t>
  </si>
  <si>
    <t>28339-19.1</t>
  </si>
  <si>
    <t>28339-19.2</t>
  </si>
  <si>
    <t>28339-19.3</t>
  </si>
  <si>
    <t>28339-19.4</t>
  </si>
  <si>
    <t>28339-21.1</t>
  </si>
  <si>
    <t>28339-21.2</t>
  </si>
  <si>
    <t>28401-1</t>
  </si>
  <si>
    <t>28401-2.1</t>
  </si>
  <si>
    <t>28401-4</t>
  </si>
  <si>
    <t>28401-5.1</t>
  </si>
  <si>
    <t>28401-5.2</t>
  </si>
  <si>
    <t>28401-9</t>
  </si>
  <si>
    <t>28401-17.1</t>
  </si>
  <si>
    <t>28401-17.2</t>
  </si>
  <si>
    <t>28401-19.3</t>
  </si>
  <si>
    <t>28401-19.4</t>
  </si>
  <si>
    <t>28401-21.2</t>
  </si>
  <si>
    <t>28497-2.1</t>
  </si>
  <si>
    <t>28535-5.1</t>
  </si>
  <si>
    <t>28535-5.2</t>
  </si>
  <si>
    <t>28535-9</t>
  </si>
  <si>
    <t>28535-17.1</t>
  </si>
  <si>
    <t>28535-19.3</t>
  </si>
  <si>
    <t>28535-19.4</t>
  </si>
  <si>
    <t>28535-21.2</t>
  </si>
  <si>
    <t>28649-24</t>
  </si>
  <si>
    <t>28665-1</t>
  </si>
  <si>
    <t>28665-2.1</t>
  </si>
  <si>
    <t>28665-5.1</t>
  </si>
  <si>
    <t>28665-5.2</t>
  </si>
  <si>
    <t>28665-9</t>
  </si>
  <si>
    <t>28665-11</t>
  </si>
  <si>
    <t>28665-17.1</t>
  </si>
  <si>
    <t>28665-17.2</t>
  </si>
  <si>
    <t>28665-18</t>
  </si>
  <si>
    <t>28665-19.1</t>
  </si>
  <si>
    <t>28665-19.2</t>
  </si>
  <si>
    <t>28665-19.3</t>
  </si>
  <si>
    <t>28665-19.4</t>
  </si>
  <si>
    <t>28665-21.1</t>
  </si>
  <si>
    <t>28665-21.2</t>
  </si>
  <si>
    <t>28665-24</t>
  </si>
  <si>
    <t>28673-19.1</t>
  </si>
  <si>
    <t>28673-19.2</t>
  </si>
  <si>
    <t>28673-21.1</t>
  </si>
  <si>
    <t>28843-9</t>
  </si>
  <si>
    <t>28860-1</t>
  </si>
  <si>
    <t>28860-4</t>
  </si>
  <si>
    <t>28860-9</t>
  </si>
  <si>
    <t>28860-17.1</t>
  </si>
  <si>
    <t>28860-17.2</t>
  </si>
  <si>
    <t>28860-19.3</t>
  </si>
  <si>
    <t>28860-19.4</t>
  </si>
  <si>
    <t>28860-21.2</t>
  </si>
  <si>
    <t>28886-1</t>
  </si>
  <si>
    <t>28886-2.1</t>
  </si>
  <si>
    <t>28886-9</t>
  </si>
  <si>
    <t>28886-17.1</t>
  </si>
  <si>
    <t>28886-19.3</t>
  </si>
  <si>
    <t>28886-19.4</t>
  </si>
  <si>
    <t>28886-21.2</t>
  </si>
  <si>
    <t>28932-1</t>
  </si>
  <si>
    <t>28932-4</t>
  </si>
  <si>
    <t>28932-5.1</t>
  </si>
  <si>
    <t>28932-5.2</t>
  </si>
  <si>
    <t>28932-9</t>
  </si>
  <si>
    <t>28932-17.1</t>
  </si>
  <si>
    <t>28932-17.2</t>
  </si>
  <si>
    <t>28932-19.1</t>
  </si>
  <si>
    <t>28932-19.2</t>
  </si>
  <si>
    <t>28932-19.3</t>
  </si>
  <si>
    <t>28932-19.4</t>
  </si>
  <si>
    <t>28932-21.1</t>
  </si>
  <si>
    <t>28932-23</t>
  </si>
  <si>
    <t>29033-17.1</t>
  </si>
  <si>
    <t>29033-17.2</t>
  </si>
  <si>
    <t>29068-4</t>
  </si>
  <si>
    <t>29068-17.1</t>
  </si>
  <si>
    <t>29068-19.1</t>
  </si>
  <si>
    <t>29068-19.2</t>
  </si>
  <si>
    <t>29068-21.1</t>
  </si>
  <si>
    <t>29157-19.3</t>
  </si>
  <si>
    <t>29157-19.4</t>
  </si>
  <si>
    <t>29181-19.1</t>
  </si>
  <si>
    <t>29181-19.2</t>
  </si>
  <si>
    <t>29181-19.3</t>
  </si>
  <si>
    <t>29181-19.4</t>
  </si>
  <si>
    <t>29181-21.1</t>
  </si>
  <si>
    <t>29181-21.2</t>
  </si>
  <si>
    <t>29203-19.1</t>
  </si>
  <si>
    <t>29203-19.2</t>
  </si>
  <si>
    <t>29203-19.3</t>
  </si>
  <si>
    <t>29203-19.4</t>
  </si>
  <si>
    <t>29203-21.1</t>
  </si>
  <si>
    <t>29203-21.2</t>
  </si>
  <si>
    <t>29246-9</t>
  </si>
  <si>
    <t>29246-19.1</t>
  </si>
  <si>
    <t>29246-19.2</t>
  </si>
  <si>
    <t>29246-21.1</t>
  </si>
  <si>
    <t>29254-19.1</t>
  </si>
  <si>
    <t>29254-19.2</t>
  </si>
  <si>
    <t>29254-19.3</t>
  </si>
  <si>
    <t>29254-19.4</t>
  </si>
  <si>
    <t>29254-21.1</t>
  </si>
  <si>
    <t>29254-21.2</t>
  </si>
  <si>
    <t>29262-9</t>
  </si>
  <si>
    <t>29262-17.1</t>
  </si>
  <si>
    <t>29262-19.1</t>
  </si>
  <si>
    <t>29262-19.2</t>
  </si>
  <si>
    <t>29262-19.3</t>
  </si>
  <si>
    <t>29262-19.4</t>
  </si>
  <si>
    <t>29262-21.1</t>
  </si>
  <si>
    <t>29262-21.2</t>
  </si>
  <si>
    <t>29297-9</t>
  </si>
  <si>
    <t>29297-19.1</t>
  </si>
  <si>
    <t>29297-19.2</t>
  </si>
  <si>
    <t>29297-19.3</t>
  </si>
  <si>
    <t>29297-19.4</t>
  </si>
  <si>
    <t>29297-21.1</t>
  </si>
  <si>
    <t>29297-21.2</t>
  </si>
  <si>
    <t>29300-19.1</t>
  </si>
  <si>
    <t>29300-19.2</t>
  </si>
  <si>
    <t>29300-19.3</t>
  </si>
  <si>
    <t>29300-19.4</t>
  </si>
  <si>
    <t>29300-21.1</t>
  </si>
  <si>
    <t>29300-21.2</t>
  </si>
  <si>
    <t>29319-9</t>
  </si>
  <si>
    <t>29319-19.1</t>
  </si>
  <si>
    <t>29319-19.2</t>
  </si>
  <si>
    <t>29319-19.3</t>
  </si>
  <si>
    <t>29319-19.4</t>
  </si>
  <si>
    <t>29319-21.1</t>
  </si>
  <si>
    <t>29319-21.2</t>
  </si>
  <si>
    <t>29327-19.1</t>
  </si>
  <si>
    <t>29327-19.2</t>
  </si>
  <si>
    <t>29327-21.1</t>
  </si>
  <si>
    <t>29335-19.1</t>
  </si>
  <si>
    <t>29335-19.2</t>
  </si>
  <si>
    <t>29335-19.3</t>
  </si>
  <si>
    <t>29335-19.4</t>
  </si>
  <si>
    <t>29335-21.1</t>
  </si>
  <si>
    <t>29335-21.2</t>
  </si>
  <si>
    <t>29351-19.1</t>
  </si>
  <si>
    <t>29351-19.2</t>
  </si>
  <si>
    <t>29351-19.3</t>
  </si>
  <si>
    <t>29351-19.4</t>
  </si>
  <si>
    <t>29351-21.1</t>
  </si>
  <si>
    <t>29351-21.2</t>
  </si>
  <si>
    <t>29378-19.1</t>
  </si>
  <si>
    <t>29378-19.2</t>
  </si>
  <si>
    <t>29378-21.1</t>
  </si>
  <si>
    <t>29394-19.1</t>
  </si>
  <si>
    <t>29394-19.2</t>
  </si>
  <si>
    <t>29394-19.3</t>
  </si>
  <si>
    <t>29394-19.4</t>
  </si>
  <si>
    <t>29394-21.1</t>
  </si>
  <si>
    <t>29394-21.2</t>
  </si>
  <si>
    <t>29408-19.1</t>
  </si>
  <si>
    <t>29408-19.2</t>
  </si>
  <si>
    <t>29408-19.3</t>
  </si>
  <si>
    <t>29408-19.4</t>
  </si>
  <si>
    <t>29408-21.1</t>
  </si>
  <si>
    <t>29408-21.2</t>
  </si>
  <si>
    <t>29424-5.1</t>
  </si>
  <si>
    <t>29424-5.2</t>
  </si>
  <si>
    <t>29424-9</t>
  </si>
  <si>
    <t>29424-17.1</t>
  </si>
  <si>
    <t>29424-17.2</t>
  </si>
  <si>
    <t>29424-18</t>
  </si>
  <si>
    <t>29424-19.1</t>
  </si>
  <si>
    <t>29424-19.2</t>
  </si>
  <si>
    <t>29424-19.3</t>
  </si>
  <si>
    <t>29424-19.4</t>
  </si>
  <si>
    <t>29424-21.1</t>
  </si>
  <si>
    <t>29424-21.2</t>
  </si>
  <si>
    <t>29424-23</t>
  </si>
  <si>
    <t>29424-24</t>
  </si>
  <si>
    <t>29459-4</t>
  </si>
  <si>
    <t>29459-5.1</t>
  </si>
  <si>
    <t>29459-5.2</t>
  </si>
  <si>
    <t>29459-9</t>
  </si>
  <si>
    <t>29459-17.1</t>
  </si>
  <si>
    <t>29459-17.2</t>
  </si>
  <si>
    <t>29459-18</t>
  </si>
  <si>
    <t>29459-19.1</t>
  </si>
  <si>
    <t>29459-19.2</t>
  </si>
  <si>
    <t>29459-19.3</t>
  </si>
  <si>
    <t>29459-19.4</t>
  </si>
  <si>
    <t>29459-21.1</t>
  </si>
  <si>
    <t>29459-21.2</t>
  </si>
  <si>
    <t>29459-23</t>
  </si>
  <si>
    <t>29513-24</t>
  </si>
  <si>
    <t>29580-1</t>
  </si>
  <si>
    <t>29580-2.1</t>
  </si>
  <si>
    <t>29580-5.1</t>
  </si>
  <si>
    <t>29580-5.2</t>
  </si>
  <si>
    <t>29580-9</t>
  </si>
  <si>
    <t>29580-17.1</t>
  </si>
  <si>
    <t>29580-17.2</t>
  </si>
  <si>
    <t>29580-18</t>
  </si>
  <si>
    <t>29580-19.3</t>
  </si>
  <si>
    <t>29580-19.4</t>
  </si>
  <si>
    <t>29580-21.2</t>
  </si>
  <si>
    <t>29580-23</t>
  </si>
  <si>
    <t>29599-5.2</t>
  </si>
  <si>
    <t>29599-9</t>
  </si>
  <si>
    <t>29599-17.1</t>
  </si>
  <si>
    <t>29599-17.2</t>
  </si>
  <si>
    <t>29599-23</t>
  </si>
  <si>
    <t>29599-24</t>
  </si>
  <si>
    <t>29688-4</t>
  </si>
  <si>
    <t>29688-9</t>
  </si>
  <si>
    <t>29688-19.1</t>
  </si>
  <si>
    <t>29688-19.2</t>
  </si>
  <si>
    <t>29688-21.1</t>
  </si>
  <si>
    <t>29700-1</t>
  </si>
  <si>
    <t>29700-2.1</t>
  </si>
  <si>
    <t>29700-5.1</t>
  </si>
  <si>
    <t>29700-9</t>
  </si>
  <si>
    <t>29700-17.1</t>
  </si>
  <si>
    <t>29700-17.2</t>
  </si>
  <si>
    <t>29700-21.2</t>
  </si>
  <si>
    <t>29742-4</t>
  </si>
  <si>
    <t>29742-5.1</t>
  </si>
  <si>
    <t>29742-9</t>
  </si>
  <si>
    <t>29742-17.1</t>
  </si>
  <si>
    <t>29742-19.1</t>
  </si>
  <si>
    <t>29742-19.2</t>
  </si>
  <si>
    <t>29742-19.3</t>
  </si>
  <si>
    <t>29742-19.4</t>
  </si>
  <si>
    <t>29742-21.2</t>
  </si>
  <si>
    <t>29831-1</t>
  </si>
  <si>
    <t>29831-2.1</t>
  </si>
  <si>
    <t>29831-4</t>
  </si>
  <si>
    <t>29831-17.1</t>
  </si>
  <si>
    <t>29874-9</t>
  </si>
  <si>
    <t>29874-17.1</t>
  </si>
  <si>
    <t>29874-17.2</t>
  </si>
  <si>
    <t>29874-18</t>
  </si>
  <si>
    <t>29874-19.3</t>
  </si>
  <si>
    <t>29874-19.4</t>
  </si>
  <si>
    <t>29874-21.2</t>
  </si>
  <si>
    <t>29874-24</t>
  </si>
  <si>
    <t>29980-17.1</t>
  </si>
  <si>
    <t>30104-5.1</t>
  </si>
  <si>
    <t>30104-5.2</t>
  </si>
  <si>
    <t>30104-9</t>
  </si>
  <si>
    <t>30104-17.1</t>
  </si>
  <si>
    <t>30104-17.2</t>
  </si>
  <si>
    <t>30104-18</t>
  </si>
  <si>
    <t>30104-19.1</t>
  </si>
  <si>
    <t>30104-19.2</t>
  </si>
  <si>
    <t>30104-19.3</t>
  </si>
  <si>
    <t>30104-19.4</t>
  </si>
  <si>
    <t>30104-21.1</t>
  </si>
  <si>
    <t>30104-21.2</t>
  </si>
  <si>
    <t>30210-19.1</t>
  </si>
  <si>
    <t>30210-19.2</t>
  </si>
  <si>
    <t>30210-21.1</t>
  </si>
  <si>
    <t>31003-1</t>
  </si>
  <si>
    <t>31003-2.1</t>
  </si>
  <si>
    <t>31003-5.1</t>
  </si>
  <si>
    <t>31003-5.2</t>
  </si>
  <si>
    <t>31003-9</t>
  </si>
  <si>
    <t>31003-17.1</t>
  </si>
  <si>
    <t>31003-17.2</t>
  </si>
  <si>
    <t>31003-18</t>
  </si>
  <si>
    <t>31003-19.3</t>
  </si>
  <si>
    <t>31003-19.4</t>
  </si>
  <si>
    <t>31003-21.2</t>
  </si>
  <si>
    <t>31089-9</t>
  </si>
  <si>
    <t>31089-19.3</t>
  </si>
  <si>
    <t>31089-19.4</t>
  </si>
  <si>
    <t>31089-24</t>
  </si>
  <si>
    <t>31135-9</t>
  </si>
  <si>
    <t>31135-17.1</t>
  </si>
  <si>
    <t>31135-17.2</t>
  </si>
  <si>
    <t>31194-17.1</t>
  </si>
  <si>
    <t>31194-17.2</t>
  </si>
  <si>
    <t>31194-23</t>
  </si>
  <si>
    <t>31194-24</t>
  </si>
  <si>
    <t>31325-1</t>
  </si>
  <si>
    <t>31325-2.1</t>
  </si>
  <si>
    <t>31325-3</t>
  </si>
  <si>
    <t>31325-5.1</t>
  </si>
  <si>
    <t>31325-5.2</t>
  </si>
  <si>
    <t>31325-9</t>
  </si>
  <si>
    <t>31325-17.1</t>
  </si>
  <si>
    <t>31325-17.2</t>
  </si>
  <si>
    <t>31325-18</t>
  </si>
  <si>
    <t>31325-19.3</t>
  </si>
  <si>
    <t>31325-19.4</t>
  </si>
  <si>
    <t>31325-21.2</t>
  </si>
  <si>
    <t>31348-1</t>
  </si>
  <si>
    <t>31348-2.1</t>
  </si>
  <si>
    <t>31348-5.1</t>
  </si>
  <si>
    <t>31348-5.2</t>
  </si>
  <si>
    <t>31348-9</t>
  </si>
  <si>
    <t>31348-17.1</t>
  </si>
  <si>
    <t>31348-17.2</t>
  </si>
  <si>
    <t>31348-18</t>
  </si>
  <si>
    <t>31348-19.3</t>
  </si>
  <si>
    <t>31348-19.4</t>
  </si>
  <si>
    <t>31348-21.2</t>
  </si>
  <si>
    <t>31348-24</t>
  </si>
  <si>
    <t>31380-24</t>
  </si>
  <si>
    <t>31534-24</t>
  </si>
  <si>
    <t>31925-1</t>
  </si>
  <si>
    <t>31925-2.1</t>
  </si>
  <si>
    <t>31925-9</t>
  </si>
  <si>
    <t>31925-17.1</t>
  </si>
  <si>
    <t>31925-17.2</t>
  </si>
  <si>
    <t>31925-18</t>
  </si>
  <si>
    <t>31925-19.3</t>
  </si>
  <si>
    <t>31925-19.4</t>
  </si>
  <si>
    <t>31925-21.2</t>
  </si>
  <si>
    <t>31933-3</t>
  </si>
  <si>
    <t>31968-19.1</t>
  </si>
  <si>
    <t>31968-19.2</t>
  </si>
  <si>
    <t>31968-21.1</t>
  </si>
  <si>
    <t>32301-5.1</t>
  </si>
  <si>
    <t>32301-5.2</t>
  </si>
  <si>
    <t>32301-17.1</t>
  </si>
  <si>
    <t>32301-19.3</t>
  </si>
  <si>
    <t>32301-19.4</t>
  </si>
  <si>
    <t>32301-21.2</t>
  </si>
  <si>
    <t>32450-17.2</t>
  </si>
  <si>
    <t>32506-1</t>
  </si>
  <si>
    <t>32506-2.1</t>
  </si>
  <si>
    <t>32506-5.1</t>
  </si>
  <si>
    <t>32506-5.2</t>
  </si>
  <si>
    <t>32506-9</t>
  </si>
  <si>
    <t>32506-17.1</t>
  </si>
  <si>
    <t>32506-17.2</t>
  </si>
  <si>
    <t>32506-18</t>
  </si>
  <si>
    <t>32506-19.3</t>
  </si>
  <si>
    <t>32506-19.4</t>
  </si>
  <si>
    <t>32506-21.2</t>
  </si>
  <si>
    <t>32514-11</t>
  </si>
  <si>
    <t>32514-17.1</t>
  </si>
  <si>
    <t>32514-17.2</t>
  </si>
  <si>
    <t>32514-19.3</t>
  </si>
  <si>
    <t>32514-19.4</t>
  </si>
  <si>
    <t>32514-21.2</t>
  </si>
  <si>
    <t>32603-2.1</t>
  </si>
  <si>
    <t>32603-4</t>
  </si>
  <si>
    <t>32603-9</t>
  </si>
  <si>
    <t>32603-17.1</t>
  </si>
  <si>
    <t>32603-17.2</t>
  </si>
  <si>
    <t>32603-19.1</t>
  </si>
  <si>
    <t>32603-19.2</t>
  </si>
  <si>
    <t>32603-21.1</t>
  </si>
  <si>
    <t>32603-23</t>
  </si>
  <si>
    <t>32603-24</t>
  </si>
  <si>
    <t>32620-1</t>
  </si>
  <si>
    <t>32620-2.1</t>
  </si>
  <si>
    <t>32620-5.1</t>
  </si>
  <si>
    <t>32620-5.2</t>
  </si>
  <si>
    <t>32620-9</t>
  </si>
  <si>
    <t>32620-17.1</t>
  </si>
  <si>
    <t>32620-17.2</t>
  </si>
  <si>
    <t>32620-19.3</t>
  </si>
  <si>
    <t>32620-19.4</t>
  </si>
  <si>
    <t>32620-21.2</t>
  </si>
  <si>
    <t>32778-24</t>
  </si>
  <si>
    <t>32867-24</t>
  </si>
  <si>
    <t>32875-17.1</t>
  </si>
  <si>
    <t>32875-19.3</t>
  </si>
  <si>
    <t>32875-19.4</t>
  </si>
  <si>
    <t>32875-21.2</t>
  </si>
  <si>
    <t>32875-24</t>
  </si>
  <si>
    <t>32921-11</t>
  </si>
  <si>
    <t>33022-1</t>
  </si>
  <si>
    <t>33022-2.1</t>
  </si>
  <si>
    <t>33049-11</t>
  </si>
  <si>
    <t>33120-19.1</t>
  </si>
  <si>
    <t>33120-19.2</t>
  </si>
  <si>
    <t>33120-21.1</t>
  </si>
  <si>
    <t>33162-5.1</t>
  </si>
  <si>
    <t>33162-5.2</t>
  </si>
  <si>
    <t>33162-9</t>
  </si>
  <si>
    <t>33162-17.1</t>
  </si>
  <si>
    <t>33162-24</t>
  </si>
  <si>
    <t>33170-2.4</t>
  </si>
  <si>
    <t>33200-11</t>
  </si>
  <si>
    <t>33391-11</t>
  </si>
  <si>
    <t>33499-1</t>
  </si>
  <si>
    <t>33588-17.1</t>
  </si>
  <si>
    <t>33588-17.2</t>
  </si>
  <si>
    <t>33588-18</t>
  </si>
  <si>
    <t>33588-19.3</t>
  </si>
  <si>
    <t>33588-19.4</t>
  </si>
  <si>
    <t>33588-21.2</t>
  </si>
  <si>
    <t>33600-17.1</t>
  </si>
  <si>
    <t>33600-17.2</t>
  </si>
  <si>
    <t>33600-18</t>
  </si>
  <si>
    <t>33600-19.3</t>
  </si>
  <si>
    <t>33600-19.4</t>
  </si>
  <si>
    <t>33600-21.2</t>
  </si>
  <si>
    <t>33723-9</t>
  </si>
  <si>
    <t>33723-17.1</t>
  </si>
  <si>
    <t>33723-17.2</t>
  </si>
  <si>
    <t>33898-1</t>
  </si>
  <si>
    <t>33898-4</t>
  </si>
  <si>
    <t>33898-9</t>
  </si>
  <si>
    <t>33898-17.1</t>
  </si>
  <si>
    <t>33898-19.3</t>
  </si>
  <si>
    <t>33898-19.4</t>
  </si>
  <si>
    <t>33898-21.2</t>
  </si>
  <si>
    <t>33898-24</t>
  </si>
  <si>
    <t>34037-2.1</t>
  </si>
  <si>
    <t>34037-17.1</t>
  </si>
  <si>
    <t>34037-19.3</t>
  </si>
  <si>
    <t>34037-19.4</t>
  </si>
  <si>
    <t>34037-21.2</t>
  </si>
  <si>
    <t>34274-9</t>
  </si>
  <si>
    <t>34339-19.1</t>
  </si>
  <si>
    <t>34339-19.2</t>
  </si>
  <si>
    <t>34339-21.1</t>
  </si>
  <si>
    <t>34347-23</t>
  </si>
  <si>
    <t>34347-24</t>
  </si>
  <si>
    <t>34495-11</t>
  </si>
  <si>
    <t>34495-17.1</t>
  </si>
  <si>
    <t>34495-17.2</t>
  </si>
  <si>
    <t>34690-4</t>
  </si>
  <si>
    <t>34690-5.1</t>
  </si>
  <si>
    <t>34690-5.2</t>
  </si>
  <si>
    <t>34690-9</t>
  </si>
  <si>
    <t>34690-17.1</t>
  </si>
  <si>
    <t>34690-17.2</t>
  </si>
  <si>
    <t>34690-19.3</t>
  </si>
  <si>
    <t>34690-19.4</t>
  </si>
  <si>
    <t>34690-21.2</t>
  </si>
  <si>
    <t>34789-19.1</t>
  </si>
  <si>
    <t>34789-19.2</t>
  </si>
  <si>
    <t>35009-24</t>
  </si>
  <si>
    <t>35157-11</t>
  </si>
  <si>
    <t>35157-17.1</t>
  </si>
  <si>
    <t>35157-17.2</t>
  </si>
  <si>
    <t>35157-24</t>
  </si>
  <si>
    <t>35181-4</t>
  </si>
  <si>
    <t>35181-17.1</t>
  </si>
  <si>
    <t>35181-17.2</t>
  </si>
  <si>
    <t>35181-18</t>
  </si>
  <si>
    <t>35181-23</t>
  </si>
  <si>
    <t>35289-1</t>
  </si>
  <si>
    <t>35289-2.1</t>
  </si>
  <si>
    <t>35289-5.1</t>
  </si>
  <si>
    <t>35289-5.2</t>
  </si>
  <si>
    <t>35289-9</t>
  </si>
  <si>
    <t>35289-11</t>
  </si>
  <si>
    <t>35289-17.1</t>
  </si>
  <si>
    <t>35289-17.2</t>
  </si>
  <si>
    <t>35289-18</t>
  </si>
  <si>
    <t>35289-19.3</t>
  </si>
  <si>
    <t>35289-19.4</t>
  </si>
  <si>
    <t>35289-21.2</t>
  </si>
  <si>
    <t>35289-23</t>
  </si>
  <si>
    <t>35289-24</t>
  </si>
  <si>
    <t>35300-1</t>
  </si>
  <si>
    <t>35300-2.1</t>
  </si>
  <si>
    <t>35300-9</t>
  </si>
  <si>
    <t>35300-17.1</t>
  </si>
  <si>
    <t>35300-17.2</t>
  </si>
  <si>
    <t>35300-18</t>
  </si>
  <si>
    <t>35300-23</t>
  </si>
  <si>
    <t>35386-1</t>
  </si>
  <si>
    <t>35386-2.1</t>
  </si>
  <si>
    <t>35386-5.1</t>
  </si>
  <si>
    <t>35386-5.2</t>
  </si>
  <si>
    <t>35386-9</t>
  </si>
  <si>
    <t>35386-17.1</t>
  </si>
  <si>
    <t>35386-17.2</t>
  </si>
  <si>
    <t>35386-18</t>
  </si>
  <si>
    <t>35386-23</t>
  </si>
  <si>
    <t>35408-1</t>
  </si>
  <si>
    <t>35408-2.1</t>
  </si>
  <si>
    <t>35408-9</t>
  </si>
  <si>
    <t>35408-17.1</t>
  </si>
  <si>
    <t>35408-17.2</t>
  </si>
  <si>
    <t>35408-19.3</t>
  </si>
  <si>
    <t>35408-19.4</t>
  </si>
  <si>
    <t>35408-21.2</t>
  </si>
  <si>
    <t>35416-1</t>
  </si>
  <si>
    <t>35416-17.1</t>
  </si>
  <si>
    <t>35416-17.2</t>
  </si>
  <si>
    <t>35602-9</t>
  </si>
  <si>
    <t>35602-17.1</t>
  </si>
  <si>
    <t>35602-17.2</t>
  </si>
  <si>
    <t>35602-19.1</t>
  </si>
  <si>
    <t>35602-19.2</t>
  </si>
  <si>
    <t>35602-19.3</t>
  </si>
  <si>
    <t>35602-19.4</t>
  </si>
  <si>
    <t>35602-21.1</t>
  </si>
  <si>
    <t>35602-21.2</t>
  </si>
  <si>
    <t>35629-1</t>
  </si>
  <si>
    <t>35629-2.1</t>
  </si>
  <si>
    <t>35629-5.1</t>
  </si>
  <si>
    <t>35629-5.2</t>
  </si>
  <si>
    <t>35629-9</t>
  </si>
  <si>
    <t>35629-17.1</t>
  </si>
  <si>
    <t>35629-18</t>
  </si>
  <si>
    <t>35629-19.3</t>
  </si>
  <si>
    <t>35629-19.4</t>
  </si>
  <si>
    <t>35629-21.2</t>
  </si>
  <si>
    <t>35629-23</t>
  </si>
  <si>
    <t>35769-17.1</t>
  </si>
  <si>
    <t>35882-19.1</t>
  </si>
  <si>
    <t>35882-19.2</t>
  </si>
  <si>
    <t>35882-21.1</t>
  </si>
  <si>
    <t>35904-11</t>
  </si>
  <si>
    <t>36064-1</t>
  </si>
  <si>
    <t>36064-2.1</t>
  </si>
  <si>
    <t>36064-5.1</t>
  </si>
  <si>
    <t>36064-5.2</t>
  </si>
  <si>
    <t>36064-9</t>
  </si>
  <si>
    <t>36064-17.1</t>
  </si>
  <si>
    <t>36064-17.2</t>
  </si>
  <si>
    <t>36064-18</t>
  </si>
  <si>
    <t>36064-19.3</t>
  </si>
  <si>
    <t>36064-19.4</t>
  </si>
  <si>
    <t>36064-21.2</t>
  </si>
  <si>
    <t>36137-4</t>
  </si>
  <si>
    <t>36137-9</t>
  </si>
  <si>
    <t>36137-17.1</t>
  </si>
  <si>
    <t>36145-4</t>
  </si>
  <si>
    <t>36145-9</t>
  </si>
  <si>
    <t>36145-17.1</t>
  </si>
  <si>
    <t>36145-19.1</t>
  </si>
  <si>
    <t>36145-19.2</t>
  </si>
  <si>
    <t>36145-21.1</t>
  </si>
  <si>
    <t>36226-23</t>
  </si>
  <si>
    <t>36226-24</t>
  </si>
  <si>
    <t>36234-11</t>
  </si>
  <si>
    <t>36234-17.2</t>
  </si>
  <si>
    <t>36234-19.3</t>
  </si>
  <si>
    <t>36234-19.4</t>
  </si>
  <si>
    <t>36307-17.1</t>
  </si>
  <si>
    <t>36307-19.3</t>
  </si>
  <si>
    <t>36307-19.4</t>
  </si>
  <si>
    <t>36307-21.2</t>
  </si>
  <si>
    <t>36307-24</t>
  </si>
  <si>
    <t>36331-17.2</t>
  </si>
  <si>
    <t>36340-17.1</t>
  </si>
  <si>
    <t>36340-17.2</t>
  </si>
  <si>
    <t>36463-4</t>
  </si>
  <si>
    <t>36463-9</t>
  </si>
  <si>
    <t>36560-1</t>
  </si>
  <si>
    <t>36560-2.1</t>
  </si>
  <si>
    <t>36560-4</t>
  </si>
  <si>
    <t>36560-9</t>
  </si>
  <si>
    <t>36560-17.1</t>
  </si>
  <si>
    <t>36684-5.1</t>
  </si>
  <si>
    <t>36684-17.1</t>
  </si>
  <si>
    <t>36684-19.1</t>
  </si>
  <si>
    <t>36684-19.2</t>
  </si>
  <si>
    <t>36684-19.3</t>
  </si>
  <si>
    <t>36684-19.4</t>
  </si>
  <si>
    <t>36684-21.1</t>
  </si>
  <si>
    <t>36684-21.2</t>
  </si>
  <si>
    <t>36781-2.4</t>
  </si>
  <si>
    <t>36854-9</t>
  </si>
  <si>
    <t>36854-17.1</t>
  </si>
  <si>
    <t>36854-19.1</t>
  </si>
  <si>
    <t>36854-19.2</t>
  </si>
  <si>
    <t>36854-19.3</t>
  </si>
  <si>
    <t>36854-19.4</t>
  </si>
  <si>
    <t>36854-21.1</t>
  </si>
  <si>
    <t>36854-21.2</t>
  </si>
  <si>
    <t>36862-5.1</t>
  </si>
  <si>
    <t>36862-5.2</t>
  </si>
  <si>
    <t>36862-17.1</t>
  </si>
  <si>
    <t>36862-19.1</t>
  </si>
  <si>
    <t>36862-19.2</t>
  </si>
  <si>
    <t>36862-21.1</t>
  </si>
  <si>
    <t>36897-5.1</t>
  </si>
  <si>
    <t>36897-5.2</t>
  </si>
  <si>
    <t>36897-17.1</t>
  </si>
  <si>
    <t>36897-19.3</t>
  </si>
  <si>
    <t>36897-19.4</t>
  </si>
  <si>
    <t>36897-21.2</t>
  </si>
  <si>
    <t>36897-23</t>
  </si>
  <si>
    <t>36927-2.1</t>
  </si>
  <si>
    <t>36927-9</t>
  </si>
  <si>
    <t>36927-17.1</t>
  </si>
  <si>
    <t>36927-17.2</t>
  </si>
  <si>
    <t>36927-18</t>
  </si>
  <si>
    <t>36943-1</t>
  </si>
  <si>
    <t>36943-2.1</t>
  </si>
  <si>
    <t>36943-4</t>
  </si>
  <si>
    <t>36943-17.1</t>
  </si>
  <si>
    <t>37060-24</t>
  </si>
  <si>
    <t>37206-5.2</t>
  </si>
  <si>
    <t>37206-9</t>
  </si>
  <si>
    <t>37206-17.1</t>
  </si>
  <si>
    <t>37206-17.2</t>
  </si>
  <si>
    <t>37206-18</t>
  </si>
  <si>
    <t>37206-19.3</t>
  </si>
  <si>
    <t>37206-19.4</t>
  </si>
  <si>
    <t>37206-21.2</t>
  </si>
  <si>
    <t>37206-23</t>
  </si>
  <si>
    <t>37206-24</t>
  </si>
  <si>
    <t>37257-4</t>
  </si>
  <si>
    <t>37257-9</t>
  </si>
  <si>
    <t>37257-17.1</t>
  </si>
  <si>
    <t>37257-19.3</t>
  </si>
  <si>
    <t>37257-19.4</t>
  </si>
  <si>
    <t>37273-1</t>
  </si>
  <si>
    <t>37273-2.1</t>
  </si>
  <si>
    <t>37273-5.1</t>
  </si>
  <si>
    <t>37273-5.2</t>
  </si>
  <si>
    <t>37273-9</t>
  </si>
  <si>
    <t>37273-17.1</t>
  </si>
  <si>
    <t>37273-17.2</t>
  </si>
  <si>
    <t>37273-19.3</t>
  </si>
  <si>
    <t>37273-19.4</t>
  </si>
  <si>
    <t>37273-21.2</t>
  </si>
  <si>
    <t>37273-23</t>
  </si>
  <si>
    <t>37273-24</t>
  </si>
  <si>
    <t>37478-4</t>
  </si>
  <si>
    <t>37478-5.1</t>
  </si>
  <si>
    <t>37478-5.2</t>
  </si>
  <si>
    <t>37478-17.1</t>
  </si>
  <si>
    <t>37478-17.2</t>
  </si>
  <si>
    <t>37478-18</t>
  </si>
  <si>
    <t>37478-19.1</t>
  </si>
  <si>
    <t>37478-19.2</t>
  </si>
  <si>
    <t>37478-19.3</t>
  </si>
  <si>
    <t>37478-19.4</t>
  </si>
  <si>
    <t>37478-21.1</t>
  </si>
  <si>
    <t>37478-21.2</t>
  </si>
  <si>
    <t>37478-24</t>
  </si>
  <si>
    <t>37540-9</t>
  </si>
  <si>
    <t>37540-11</t>
  </si>
  <si>
    <t>37540-17.1</t>
  </si>
  <si>
    <t>37540-17.2</t>
  </si>
  <si>
    <t>37540-23</t>
  </si>
  <si>
    <t>37621-17.1</t>
  </si>
  <si>
    <t>37648-19.1</t>
  </si>
  <si>
    <t>37648-19.2</t>
  </si>
  <si>
    <t>37648-21.1</t>
  </si>
  <si>
    <t>37710-4</t>
  </si>
  <si>
    <t>37710-9</t>
  </si>
  <si>
    <t>37710-17.1</t>
  </si>
  <si>
    <t>37877-1</t>
  </si>
  <si>
    <t>37877-2.1</t>
  </si>
  <si>
    <t>37877-4</t>
  </si>
  <si>
    <t>37877-5.1</t>
  </si>
  <si>
    <t>37877-5.2</t>
  </si>
  <si>
    <t>37877-9</t>
  </si>
  <si>
    <t>37877-17.1</t>
  </si>
  <si>
    <t>37877-17.2</t>
  </si>
  <si>
    <t>37877-18</t>
  </si>
  <si>
    <t>37877-19.3</t>
  </si>
  <si>
    <t>37877-19.4</t>
  </si>
  <si>
    <t>37877-21.2</t>
  </si>
  <si>
    <t>37885-2.1</t>
  </si>
  <si>
    <t>37885-5.1</t>
  </si>
  <si>
    <t>37885-5.2</t>
  </si>
  <si>
    <t>37885-9</t>
  </si>
  <si>
    <t>37885-17.1</t>
  </si>
  <si>
    <t>37885-17.2</t>
  </si>
  <si>
    <t>37885-19.1</t>
  </si>
  <si>
    <t>37885-19.2</t>
  </si>
  <si>
    <t>37885-19.3</t>
  </si>
  <si>
    <t>37885-19.4</t>
  </si>
  <si>
    <t>37885-21.1</t>
  </si>
  <si>
    <t>37885-21.2</t>
  </si>
  <si>
    <t>37885-23</t>
  </si>
  <si>
    <t>37885-24</t>
  </si>
  <si>
    <t>37907-4</t>
  </si>
  <si>
    <t>37907-9</t>
  </si>
  <si>
    <t>37907-17.1</t>
  </si>
  <si>
    <t>37915-9</t>
  </si>
  <si>
    <t>37915-19.1</t>
  </si>
  <si>
    <t>37915-19.2</t>
  </si>
  <si>
    <t>37915-21.1</t>
  </si>
  <si>
    <t>37940-24</t>
  </si>
  <si>
    <t>38067-4</t>
  </si>
  <si>
    <t>38067-9</t>
  </si>
  <si>
    <t>38067-19.1</t>
  </si>
  <si>
    <t>38067-19.2</t>
  </si>
  <si>
    <t>38067-21.1</t>
  </si>
  <si>
    <t>38130-4</t>
  </si>
  <si>
    <t>38130-9</t>
  </si>
  <si>
    <t>38130-17.1</t>
  </si>
  <si>
    <t>38245-5.2</t>
  </si>
  <si>
    <t>38245-9</t>
  </si>
  <si>
    <t>38245-17.1</t>
  </si>
  <si>
    <t>38245-17.2</t>
  </si>
  <si>
    <t>38253-1</t>
  </si>
  <si>
    <t>38253-2.1</t>
  </si>
  <si>
    <t>38253-4</t>
  </si>
  <si>
    <t>38253-5.1</t>
  </si>
  <si>
    <t>38253-5.2</t>
  </si>
  <si>
    <t>38253-9</t>
  </si>
  <si>
    <t>38253-17.1</t>
  </si>
  <si>
    <t>38253-17.2</t>
  </si>
  <si>
    <t>38300-5.1</t>
  </si>
  <si>
    <t>38300-5.2</t>
  </si>
  <si>
    <t>38300-17.1</t>
  </si>
  <si>
    <t>38300-17.2</t>
  </si>
  <si>
    <t>38300-19.3</t>
  </si>
  <si>
    <t>38300-19.4</t>
  </si>
  <si>
    <t>38300-21.2</t>
  </si>
  <si>
    <t>38318-1</t>
  </si>
  <si>
    <t>38318-5.1</t>
  </si>
  <si>
    <t>38318-5.2</t>
  </si>
  <si>
    <t>38318-9</t>
  </si>
  <si>
    <t>38318-17.1</t>
  </si>
  <si>
    <t>38318-17.2</t>
  </si>
  <si>
    <t>38318-18</t>
  </si>
  <si>
    <t>38318-19.3</t>
  </si>
  <si>
    <t>38318-19.4</t>
  </si>
  <si>
    <t>38318-21.2</t>
  </si>
  <si>
    <t>38318-23</t>
  </si>
  <si>
    <t>38601-17.1</t>
  </si>
  <si>
    <t>38601-17.2</t>
  </si>
  <si>
    <t>38660-1</t>
  </si>
  <si>
    <t>38660-2.1</t>
  </si>
  <si>
    <t>38660-4</t>
  </si>
  <si>
    <t>38660-9</t>
  </si>
  <si>
    <t>38660-17.1</t>
  </si>
  <si>
    <t>38733-5.1</t>
  </si>
  <si>
    <t>38733-5.2</t>
  </si>
  <si>
    <t>38733-19.3</t>
  </si>
  <si>
    <t>38733-19.4</t>
  </si>
  <si>
    <t>38733-21.2</t>
  </si>
  <si>
    <t>38776-24</t>
  </si>
  <si>
    <t>38911-1</t>
  </si>
  <si>
    <t>38911-2.1</t>
  </si>
  <si>
    <t>38911-5.1</t>
  </si>
  <si>
    <t>38911-5.2</t>
  </si>
  <si>
    <t>38911-9</t>
  </si>
  <si>
    <t>38911-17.1</t>
  </si>
  <si>
    <t>38911-17.2</t>
  </si>
  <si>
    <t>38911-18</t>
  </si>
  <si>
    <t>38911-19.3</t>
  </si>
  <si>
    <t>38911-19.4</t>
  </si>
  <si>
    <t>38911-21.2</t>
  </si>
  <si>
    <t>38962-17.1</t>
  </si>
  <si>
    <t>38962-17.2</t>
  </si>
  <si>
    <t>38970-1</t>
  </si>
  <si>
    <t>38970-2.1</t>
  </si>
  <si>
    <t>38970-3</t>
  </si>
  <si>
    <t>38970-5.1</t>
  </si>
  <si>
    <t>38970-5.2</t>
  </si>
  <si>
    <t>38970-9</t>
  </si>
  <si>
    <t>38970-17.1</t>
  </si>
  <si>
    <t>38970-17.2</t>
  </si>
  <si>
    <t>38970-18</t>
  </si>
  <si>
    <t>38970-19.3</t>
  </si>
  <si>
    <t>38970-19.4</t>
  </si>
  <si>
    <t>38970-21.2</t>
  </si>
  <si>
    <t>38970-24</t>
  </si>
  <si>
    <t>38997-19.3</t>
  </si>
  <si>
    <t>38997-19.4</t>
  </si>
  <si>
    <t>38997-21.2</t>
  </si>
  <si>
    <t>39012-19.1</t>
  </si>
  <si>
    <t>39012-19.2</t>
  </si>
  <si>
    <t>39012-21.1</t>
  </si>
  <si>
    <t>39039-2.4</t>
  </si>
  <si>
    <t>39217-1</t>
  </si>
  <si>
    <t>39217-2.1</t>
  </si>
  <si>
    <t>39217-4</t>
  </si>
  <si>
    <t>39217-5.1</t>
  </si>
  <si>
    <t>39217-9</t>
  </si>
  <si>
    <t>39217-17.1</t>
  </si>
  <si>
    <t>39217-17.2</t>
  </si>
  <si>
    <t>39217-18</t>
  </si>
  <si>
    <t>39217-19.3</t>
  </si>
  <si>
    <t>39217-19.4</t>
  </si>
  <si>
    <t>39217-21.2</t>
  </si>
  <si>
    <t>39217-23</t>
  </si>
  <si>
    <t>39217-24</t>
  </si>
  <si>
    <t>39306-2.1</t>
  </si>
  <si>
    <t>39306-5.1</t>
  </si>
  <si>
    <t>39306-5.2</t>
  </si>
  <si>
    <t>39306-9</t>
  </si>
  <si>
    <t>39306-17.1</t>
  </si>
  <si>
    <t>39306-23</t>
  </si>
  <si>
    <t>39306-24</t>
  </si>
  <si>
    <t>39322-1</t>
  </si>
  <si>
    <t>39322-4</t>
  </si>
  <si>
    <t>39322-9</t>
  </si>
  <si>
    <t>39322-17.1</t>
  </si>
  <si>
    <t>39322-17.2</t>
  </si>
  <si>
    <t>39322-19.1</t>
  </si>
  <si>
    <t>39322-19.2</t>
  </si>
  <si>
    <t>39322-21.1</t>
  </si>
  <si>
    <t>39551-24</t>
  </si>
  <si>
    <t>39608-19.3</t>
  </si>
  <si>
    <t>39608-19.4</t>
  </si>
  <si>
    <t>39608-21.2</t>
  </si>
  <si>
    <t>39845-1</t>
  </si>
  <si>
    <t>39845-2.1</t>
  </si>
  <si>
    <t>39845-9</t>
  </si>
  <si>
    <t>39845-17.1</t>
  </si>
  <si>
    <t>39845-17.2</t>
  </si>
  <si>
    <t>39845-18</t>
  </si>
  <si>
    <t>39845-19.3</t>
  </si>
  <si>
    <t>39845-19.4</t>
  </si>
  <si>
    <t>39845-21.2</t>
  </si>
  <si>
    <t>39845-24</t>
  </si>
  <si>
    <t>39950-9</t>
  </si>
  <si>
    <t>39950-19.1</t>
  </si>
  <si>
    <t>39950-19.2</t>
  </si>
  <si>
    <t>39950-21.1</t>
  </si>
  <si>
    <t>40010-9</t>
  </si>
  <si>
    <t>40010-19.1</t>
  </si>
  <si>
    <t>40010-19.2</t>
  </si>
  <si>
    <t>40010-21.1</t>
  </si>
  <si>
    <t>40045-1</t>
  </si>
  <si>
    <t>40045-2.1</t>
  </si>
  <si>
    <t>40045-3</t>
  </si>
  <si>
    <t>40045-5.1</t>
  </si>
  <si>
    <t>40045-5.2</t>
  </si>
  <si>
    <t>40045-9</t>
  </si>
  <si>
    <t>40045-17.1</t>
  </si>
  <si>
    <t>40045-17.2</t>
  </si>
  <si>
    <t>40045-19.3</t>
  </si>
  <si>
    <t>40045-19.4</t>
  </si>
  <si>
    <t>40045-21.2</t>
  </si>
  <si>
    <t>40045-23</t>
  </si>
  <si>
    <t>40088-9</t>
  </si>
  <si>
    <t>40088-17.1</t>
  </si>
  <si>
    <t>40088-19.3</t>
  </si>
  <si>
    <t>40088-19.4</t>
  </si>
  <si>
    <t>40088-21.2</t>
  </si>
  <si>
    <t>40142-1</t>
  </si>
  <si>
    <t>40142-2.1</t>
  </si>
  <si>
    <t>40142-5.1</t>
  </si>
  <si>
    <t>40142-5.2</t>
  </si>
  <si>
    <t>40142-9</t>
  </si>
  <si>
    <t>40142-17.1</t>
  </si>
  <si>
    <t>40142-17.2</t>
  </si>
  <si>
    <t>40142-18</t>
  </si>
  <si>
    <t>40142-19.3</t>
  </si>
  <si>
    <t>40142-19.4</t>
  </si>
  <si>
    <t>40142-21.2</t>
  </si>
  <si>
    <t>40150-19.1</t>
  </si>
  <si>
    <t>40150-19.2</t>
  </si>
  <si>
    <t>40150-21.1</t>
  </si>
  <si>
    <t>40169-19.1</t>
  </si>
  <si>
    <t>40169-19.2</t>
  </si>
  <si>
    <t>40169-21.1</t>
  </si>
  <si>
    <t>40258-17.1</t>
  </si>
  <si>
    <t>40258-18</t>
  </si>
  <si>
    <t>40371-1</t>
  </si>
  <si>
    <t>40371-2.1</t>
  </si>
  <si>
    <t>40371-5.1</t>
  </si>
  <si>
    <t>40371-5.2</t>
  </si>
  <si>
    <t>40371-9</t>
  </si>
  <si>
    <t>40371-17.1</t>
  </si>
  <si>
    <t>40371-18</t>
  </si>
  <si>
    <t>40371-19.3</t>
  </si>
  <si>
    <t>40371-19.4</t>
  </si>
  <si>
    <t>40371-21.2</t>
  </si>
  <si>
    <t>40371-23</t>
  </si>
  <si>
    <t>40436-2.4</t>
  </si>
  <si>
    <t>40436-17.1</t>
  </si>
  <si>
    <t>40436-17.2</t>
  </si>
  <si>
    <t>40444-17.1</t>
  </si>
  <si>
    <t>40444-23</t>
  </si>
  <si>
    <t>40444-24</t>
  </si>
  <si>
    <t>40460-9</t>
  </si>
  <si>
    <t>40460-17.1</t>
  </si>
  <si>
    <t>40460-19.3</t>
  </si>
  <si>
    <t>40460-19.4</t>
  </si>
  <si>
    <t>40460-21.2</t>
  </si>
  <si>
    <t>40550-5.1</t>
  </si>
  <si>
    <t>40550-5.2</t>
  </si>
  <si>
    <t>40649-19.1</t>
  </si>
  <si>
    <t>40649-19.2</t>
  </si>
  <si>
    <t>40649-21.1</t>
  </si>
  <si>
    <t>40673-1</t>
  </si>
  <si>
    <t>40673-2.1</t>
  </si>
  <si>
    <t>40673-4</t>
  </si>
  <si>
    <t>40673-9</t>
  </si>
  <si>
    <t>40673-17.1</t>
  </si>
  <si>
    <t>40703-4</t>
  </si>
  <si>
    <t>40703-9</t>
  </si>
  <si>
    <t>40703-17.1</t>
  </si>
  <si>
    <t>40827-17.1</t>
  </si>
  <si>
    <t>41050-17.1</t>
  </si>
  <si>
    <t>41050-17.2</t>
  </si>
  <si>
    <t>41181-17.1</t>
  </si>
  <si>
    <t>41181-19.3</t>
  </si>
  <si>
    <t>41181-19.4</t>
  </si>
  <si>
    <t>41238-5.1</t>
  </si>
  <si>
    <t>41238-5.2</t>
  </si>
  <si>
    <t>41238-17.1</t>
  </si>
  <si>
    <t>41238-18</t>
  </si>
  <si>
    <t>41262-1</t>
  </si>
  <si>
    <t>41262-2.1</t>
  </si>
  <si>
    <t>41262-5.1</t>
  </si>
  <si>
    <t>41262-5.2</t>
  </si>
  <si>
    <t>41262-9</t>
  </si>
  <si>
    <t>41335-4</t>
  </si>
  <si>
    <t>41343-1</t>
  </si>
  <si>
    <t>41343-2.1</t>
  </si>
  <si>
    <t>41343-5.1</t>
  </si>
  <si>
    <t>41343-5.2</t>
  </si>
  <si>
    <t>41343-17.1</t>
  </si>
  <si>
    <t>41343-17.2</t>
  </si>
  <si>
    <t>41343-18</t>
  </si>
  <si>
    <t>41343-19.3</t>
  </si>
  <si>
    <t>41343-19.4</t>
  </si>
  <si>
    <t>41343-21.2</t>
  </si>
  <si>
    <t>41394-4</t>
  </si>
  <si>
    <t>41394-5.1</t>
  </si>
  <si>
    <t>41394-5.2</t>
  </si>
  <si>
    <t>41394-9</t>
  </si>
  <si>
    <t>41394-17.1</t>
  </si>
  <si>
    <t>41394-17.2</t>
  </si>
  <si>
    <t>41394-19.3</t>
  </si>
  <si>
    <t>41394-19.4</t>
  </si>
  <si>
    <t>41394-21.2</t>
  </si>
  <si>
    <t>41424-5.1</t>
  </si>
  <si>
    <t>41424-5.2</t>
  </si>
  <si>
    <t>41424-9</t>
  </si>
  <si>
    <t>41424-17.1</t>
  </si>
  <si>
    <t>41424-18</t>
  </si>
  <si>
    <t>41424-19.3</t>
  </si>
  <si>
    <t>41424-19.4</t>
  </si>
  <si>
    <t>41424-21.2</t>
  </si>
  <si>
    <t>41459-1</t>
  </si>
  <si>
    <t>41459-2.1</t>
  </si>
  <si>
    <t>41459-4</t>
  </si>
  <si>
    <t>41459-9</t>
  </si>
  <si>
    <t>41459-17.1</t>
  </si>
  <si>
    <t>41483-5.1</t>
  </si>
  <si>
    <t>41483-5.2</t>
  </si>
  <si>
    <t>41483-24</t>
  </si>
  <si>
    <t>41564-1</t>
  </si>
  <si>
    <t>41564-2.1</t>
  </si>
  <si>
    <t>41564-4</t>
  </si>
  <si>
    <t>41564-9</t>
  </si>
  <si>
    <t>41564-17.1</t>
  </si>
  <si>
    <t>41602-1</t>
  </si>
  <si>
    <t>41602-2.1</t>
  </si>
  <si>
    <t>41602-5.1</t>
  </si>
  <si>
    <t>41602-5.2</t>
  </si>
  <si>
    <t>41602-9</t>
  </si>
  <si>
    <t>41602-17.1</t>
  </si>
  <si>
    <t>41602-17.2</t>
  </si>
  <si>
    <t>41602-18</t>
  </si>
  <si>
    <t>41602-19.3</t>
  </si>
  <si>
    <t>41602-19.4</t>
  </si>
  <si>
    <t>41602-21.2</t>
  </si>
  <si>
    <t>41688-1</t>
  </si>
  <si>
    <t>41688-2.1</t>
  </si>
  <si>
    <t>41688-4</t>
  </si>
  <si>
    <t>41688-17.1</t>
  </si>
  <si>
    <t>41840-1</t>
  </si>
  <si>
    <t>41840-2.1</t>
  </si>
  <si>
    <t>41840-5.1</t>
  </si>
  <si>
    <t>41840-5.2</t>
  </si>
  <si>
    <t>41840-9</t>
  </si>
  <si>
    <t>41840-17.1</t>
  </si>
  <si>
    <t>41840-17.2</t>
  </si>
  <si>
    <t>41840-18</t>
  </si>
  <si>
    <t>41840-19.3</t>
  </si>
  <si>
    <t>41840-19.4</t>
  </si>
  <si>
    <t>41840-21.2</t>
  </si>
  <si>
    <t>41840-23</t>
  </si>
  <si>
    <t>41998-5.1</t>
  </si>
  <si>
    <t>41998-5.2</t>
  </si>
  <si>
    <t>41998-17.1</t>
  </si>
  <si>
    <t>41998-17.2</t>
  </si>
  <si>
    <t>41998-19.3</t>
  </si>
  <si>
    <t>41998-19.4</t>
  </si>
  <si>
    <t>41998-21.2</t>
  </si>
  <si>
    <t>42005-1</t>
  </si>
  <si>
    <t>42005-2.1</t>
  </si>
  <si>
    <t>42005-5.1</t>
  </si>
  <si>
    <t>42005-5.2</t>
  </si>
  <si>
    <t>42005-9</t>
  </si>
  <si>
    <t>42005-17.1</t>
  </si>
  <si>
    <t>42005-19.3</t>
  </si>
  <si>
    <t>42005-19.4</t>
  </si>
  <si>
    <t>42005-21.2</t>
  </si>
  <si>
    <t>42048-1</t>
  </si>
  <si>
    <t>42048-2.1</t>
  </si>
  <si>
    <t>42048-5.1</t>
  </si>
  <si>
    <t>42048-5.2</t>
  </si>
  <si>
    <t>42048-17.1</t>
  </si>
  <si>
    <t>42048-17.2</t>
  </si>
  <si>
    <t>42110-1</t>
  </si>
  <si>
    <t>42110-2.1</t>
  </si>
  <si>
    <t>42110-19.1</t>
  </si>
  <si>
    <t>42110-19.2</t>
  </si>
  <si>
    <t>42307-5.2</t>
  </si>
  <si>
    <t>42307-9</t>
  </si>
  <si>
    <t>42307-17.1</t>
  </si>
  <si>
    <t>42307-17.2</t>
  </si>
  <si>
    <t>42307-19.3</t>
  </si>
  <si>
    <t>42307-19.4</t>
  </si>
  <si>
    <t>42307-21.2</t>
  </si>
  <si>
    <t>42376-1</t>
  </si>
  <si>
    <t>42376-2.1</t>
  </si>
  <si>
    <t>42376-5.1</t>
  </si>
  <si>
    <t>42376-5.2</t>
  </si>
  <si>
    <t>42376-9</t>
  </si>
  <si>
    <t>42376-17.1</t>
  </si>
  <si>
    <t>42376-17.2</t>
  </si>
  <si>
    <t>42376-18</t>
  </si>
  <si>
    <t>42376-19.3</t>
  </si>
  <si>
    <t>42376-19.4</t>
  </si>
  <si>
    <t>42376-21.2</t>
  </si>
  <si>
    <t>42390-1</t>
  </si>
  <si>
    <t>42390-2.1</t>
  </si>
  <si>
    <t>42390-4</t>
  </si>
  <si>
    <t>42390-5.1</t>
  </si>
  <si>
    <t>42390-5.2</t>
  </si>
  <si>
    <t>42390-9</t>
  </si>
  <si>
    <t>42390-17.1</t>
  </si>
  <si>
    <t>42390-17.2</t>
  </si>
  <si>
    <t>42390-19.3</t>
  </si>
  <si>
    <t>42390-19.4</t>
  </si>
  <si>
    <t>42390-21.2</t>
  </si>
  <si>
    <t>42404-4</t>
  </si>
  <si>
    <t>42404-9</t>
  </si>
  <si>
    <t>42404-17.1</t>
  </si>
  <si>
    <t>42404-17.2</t>
  </si>
  <si>
    <t>42404-18</t>
  </si>
  <si>
    <t>42404-19.3</t>
  </si>
  <si>
    <t>42404-19.4</t>
  </si>
  <si>
    <t>42404-21.2</t>
  </si>
  <si>
    <t>42447-19.1</t>
  </si>
  <si>
    <t>42447-19.2</t>
  </si>
  <si>
    <t>42447-21.1</t>
  </si>
  <si>
    <t>42552-2.1</t>
  </si>
  <si>
    <t>42552-5.1</t>
  </si>
  <si>
    <t>42552-5.2</t>
  </si>
  <si>
    <t>42552-9</t>
  </si>
  <si>
    <t>42552-19.3</t>
  </si>
  <si>
    <t>42552-19.4</t>
  </si>
  <si>
    <t>42552-21.2</t>
  </si>
  <si>
    <t>42552-23</t>
  </si>
  <si>
    <t>42579-1</t>
  </si>
  <si>
    <t>42579-2.1</t>
  </si>
  <si>
    <t>42579-4</t>
  </si>
  <si>
    <t>42579-5.1</t>
  </si>
  <si>
    <t>42579-5.2</t>
  </si>
  <si>
    <t>42579-9</t>
  </si>
  <si>
    <t>42579-17.1</t>
  </si>
  <si>
    <t>42579-17.2</t>
  </si>
  <si>
    <t>42579-18</t>
  </si>
  <si>
    <t>42579-19.1</t>
  </si>
  <si>
    <t>42579-19.2</t>
  </si>
  <si>
    <t>42579-19.3</t>
  </si>
  <si>
    <t>42579-19.4</t>
  </si>
  <si>
    <t>42579-21.1</t>
  </si>
  <si>
    <t>42579-21.2</t>
  </si>
  <si>
    <t>42579-23</t>
  </si>
  <si>
    <t>42587-1</t>
  </si>
  <si>
    <t>42587-2.1</t>
  </si>
  <si>
    <t>42587-5.1</t>
  </si>
  <si>
    <t>42587-5.2</t>
  </si>
  <si>
    <t>42587-17.1</t>
  </si>
  <si>
    <t>42587-17.2</t>
  </si>
  <si>
    <t>42587-18</t>
  </si>
  <si>
    <t>42587-19.3</t>
  </si>
  <si>
    <t>42587-19.4</t>
  </si>
  <si>
    <t>42587-21.2</t>
  </si>
  <si>
    <t>42617-11</t>
  </si>
  <si>
    <t>42706-24</t>
  </si>
  <si>
    <t>42722-1</t>
  </si>
  <si>
    <t>42722-2.1</t>
  </si>
  <si>
    <t>42722-4</t>
  </si>
  <si>
    <t>42722-9</t>
  </si>
  <si>
    <t>42722-17.1</t>
  </si>
  <si>
    <t>42722-19.1</t>
  </si>
  <si>
    <t>42722-19.2</t>
  </si>
  <si>
    <t>42722-21.1</t>
  </si>
  <si>
    <t>42757-2.4</t>
  </si>
  <si>
    <t>42781-21.1</t>
  </si>
  <si>
    <t>42803-2.1</t>
  </si>
  <si>
    <t>42803-5.1</t>
  </si>
  <si>
    <t>42803-5.2</t>
  </si>
  <si>
    <t>42803-17.1</t>
  </si>
  <si>
    <t>42978-1</t>
  </si>
  <si>
    <t>42978-2.1</t>
  </si>
  <si>
    <t>42978-4</t>
  </si>
  <si>
    <t>42978-9</t>
  </si>
  <si>
    <t>42978-17.1</t>
  </si>
  <si>
    <t>43273-1</t>
  </si>
  <si>
    <t>43273-2.1</t>
  </si>
  <si>
    <t>43273-4</t>
  </si>
  <si>
    <t>43273-5.1</t>
  </si>
  <si>
    <t>43273-5.2</t>
  </si>
  <si>
    <t>43273-9</t>
  </si>
  <si>
    <t>43273-17.1</t>
  </si>
  <si>
    <t>43273-18</t>
  </si>
  <si>
    <t>43273-23</t>
  </si>
  <si>
    <t>43273-24</t>
  </si>
  <si>
    <t>43370-17.1</t>
  </si>
  <si>
    <t>43370-18</t>
  </si>
  <si>
    <t>43370-19.3</t>
  </si>
  <si>
    <t>43370-19.4</t>
  </si>
  <si>
    <t>43419-3</t>
  </si>
  <si>
    <t>43419-4</t>
  </si>
  <si>
    <t>43419-5.1</t>
  </si>
  <si>
    <t>43419-5.2</t>
  </si>
  <si>
    <t>43419-9</t>
  </si>
  <si>
    <t>43419-11</t>
  </si>
  <si>
    <t>43419-17.1</t>
  </si>
  <si>
    <t>43435-1</t>
  </si>
  <si>
    <t>43435-2.1</t>
  </si>
  <si>
    <t>43435-3</t>
  </si>
  <si>
    <t>43435-5.1</t>
  </si>
  <si>
    <t>43435-5.2</t>
  </si>
  <si>
    <t>43435-9</t>
  </si>
  <si>
    <t>43435-17.1</t>
  </si>
  <si>
    <t>43435-17.2</t>
  </si>
  <si>
    <t>43435-18</t>
  </si>
  <si>
    <t>43435-19.3</t>
  </si>
  <si>
    <t>43435-19.4</t>
  </si>
  <si>
    <t>43435-21.2</t>
  </si>
  <si>
    <t>43460-1</t>
  </si>
  <si>
    <t>43460-2.1</t>
  </si>
  <si>
    <t>43460-4</t>
  </si>
  <si>
    <t>43460-5.1</t>
  </si>
  <si>
    <t>43460-5.2</t>
  </si>
  <si>
    <t>43460-9</t>
  </si>
  <si>
    <t>43460-11</t>
  </si>
  <si>
    <t>43460-17.1</t>
  </si>
  <si>
    <t>43460-17.2</t>
  </si>
  <si>
    <t>43460-23</t>
  </si>
  <si>
    <t>43460-24</t>
  </si>
  <si>
    <t>43478-1</t>
  </si>
  <si>
    <t>43478-2.1</t>
  </si>
  <si>
    <t>43478-5.1</t>
  </si>
  <si>
    <t>43478-5.2</t>
  </si>
  <si>
    <t>43478-9</t>
  </si>
  <si>
    <t>43478-17.1</t>
  </si>
  <si>
    <t>43478-17.2</t>
  </si>
  <si>
    <t>43478-18</t>
  </si>
  <si>
    <t>43478-19.3</t>
  </si>
  <si>
    <t>43478-19.4</t>
  </si>
  <si>
    <t>43478-21.2</t>
  </si>
  <si>
    <t>43494-1</t>
  </si>
  <si>
    <t>43494-2.1</t>
  </si>
  <si>
    <t>43494-4</t>
  </si>
  <si>
    <t>43494-5.1</t>
  </si>
  <si>
    <t>43494-5.2</t>
  </si>
  <si>
    <t>43494-9</t>
  </si>
  <si>
    <t>43494-17.1</t>
  </si>
  <si>
    <t>43494-18</t>
  </si>
  <si>
    <t>43494-19.3</t>
  </si>
  <si>
    <t>43494-19.4</t>
  </si>
  <si>
    <t>43494-21.2</t>
  </si>
  <si>
    <t>43559-1</t>
  </si>
  <si>
    <t>43559-2.1</t>
  </si>
  <si>
    <t>43559-5.1</t>
  </si>
  <si>
    <t>43559-5.2</t>
  </si>
  <si>
    <t>43559-9</t>
  </si>
  <si>
    <t>43559-17.1</t>
  </si>
  <si>
    <t>43559-18</t>
  </si>
  <si>
    <t>43559-19.3</t>
  </si>
  <si>
    <t>43559-19.4</t>
  </si>
  <si>
    <t>43559-21.2</t>
  </si>
  <si>
    <t>43575-3</t>
  </si>
  <si>
    <t>43575-5.1</t>
  </si>
  <si>
    <t>43575-5.2</t>
  </si>
  <si>
    <t>43575-9</t>
  </si>
  <si>
    <t>43575-17.1</t>
  </si>
  <si>
    <t>43575-17.2</t>
  </si>
  <si>
    <t>43575-18</t>
  </si>
  <si>
    <t>43575-19.3</t>
  </si>
  <si>
    <t>43575-19.4</t>
  </si>
  <si>
    <t>43575-21.2</t>
  </si>
  <si>
    <t>43575-24</t>
  </si>
  <si>
    <t>44245-4</t>
  </si>
  <si>
    <t>44318-5.1</t>
  </si>
  <si>
    <t>44318-5.2</t>
  </si>
  <si>
    <t>44393-1</t>
  </si>
  <si>
    <t>44393-2.1</t>
  </si>
  <si>
    <t>44393-3</t>
  </si>
  <si>
    <t>44393-5.1</t>
  </si>
  <si>
    <t>44393-5.2</t>
  </si>
  <si>
    <t>44393-9</t>
  </si>
  <si>
    <t>44393-17.1</t>
  </si>
  <si>
    <t>44393-17.2</t>
  </si>
  <si>
    <t>44393-18</t>
  </si>
  <si>
    <t>44393-19.3</t>
  </si>
  <si>
    <t>44393-19.4</t>
  </si>
  <si>
    <t>44393-21.2</t>
  </si>
  <si>
    <t>44768-5.1</t>
  </si>
  <si>
    <t>44768-5.2</t>
  </si>
  <si>
    <t>44768-17.1</t>
  </si>
  <si>
    <t>44768-17.2</t>
  </si>
  <si>
    <t>44768-19.3</t>
  </si>
  <si>
    <t>44768-19.4</t>
  </si>
  <si>
    <t>44768-21.2</t>
  </si>
  <si>
    <t>81108-19.1</t>
  </si>
  <si>
    <t>81108-19.2</t>
  </si>
  <si>
    <t>81108-21.1</t>
  </si>
  <si>
    <t>Group</t>
  </si>
  <si>
    <t>Year</t>
  </si>
  <si>
    <t>Group Filing</t>
  </si>
  <si>
    <t>Line</t>
  </si>
  <si>
    <t>None</t>
  </si>
  <si>
    <t>Residential Allied</t>
  </si>
  <si>
    <t>Commercial Allied</t>
  </si>
  <si>
    <t>Combined Allied</t>
  </si>
  <si>
    <t>Multiple Peril Crop</t>
  </si>
  <si>
    <t>Farmowners</t>
  </si>
  <si>
    <t>Homeowners</t>
  </si>
  <si>
    <t>CMP Non Liab</t>
  </si>
  <si>
    <t>CMP Liab</t>
  </si>
  <si>
    <t>Med Mal</t>
  </si>
  <si>
    <t>Other GL</t>
  </si>
  <si>
    <t>Products</t>
  </si>
  <si>
    <t>PPA Liab</t>
  </si>
  <si>
    <t>CA Liab</t>
  </si>
  <si>
    <t>PPA PD</t>
  </si>
  <si>
    <t>CA PD</t>
  </si>
  <si>
    <t>Line by Line Instructions</t>
  </si>
  <si>
    <t>Direct premiums written - must equal the amount reported on Part III, column 1 of the Insurance Expense Exhibit.</t>
  </si>
  <si>
    <t>Other acquisition, field supervision, and collection expenses incurred - must equal the amount reported on Part III, column 27 of the Insurance Expense Exhibit.</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</si>
  <si>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</si>
  <si>
    <r>
      <t xml:space="preserve">Click here to return to     </t>
    </r>
    <r>
      <rPr>
        <b/>
        <u/>
        <sz val="10"/>
        <color indexed="12"/>
        <rFont val="Arial"/>
        <family val="2"/>
      </rPr>
      <t>"Start"</t>
    </r>
    <r>
      <rPr>
        <sz val="10"/>
        <color indexed="12"/>
        <rFont val="Arial"/>
        <family val="2"/>
      </rPr>
      <t xml:space="preserve"> worksheet</t>
    </r>
  </si>
  <si>
    <t>Adjusted other acquisition, field supervision, and collection expenses incurred - line 2a minus line 2b.</t>
  </si>
  <si>
    <t>General expenses incurred - must equal the amount reported on Part III, column 29 of the Insurance Expense Exhibit.</t>
  </si>
  <si>
    <t>Loss control and safety engineering expenses.</t>
  </si>
  <si>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</si>
  <si>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Click here to return to     </t>
    </r>
    <r>
      <rPr>
        <b/>
        <u/>
        <sz val="10"/>
        <color indexed="12"/>
        <rFont val="Arial"/>
        <family val="2"/>
      </rPr>
      <t>"Enter Data"</t>
    </r>
    <r>
      <rPr>
        <sz val="10"/>
        <color indexed="12"/>
        <rFont val="Arial"/>
        <family val="2"/>
      </rPr>
      <t xml:space="preserve"> worksheet</t>
    </r>
  </si>
  <si>
    <t>All amounts paid or reserved by an insurer during the year, whether classified by the insurer as a loss or an expense, as damages in an action brought against the insurer for bad faith.</t>
  </si>
  <si>
    <t>All contributions to organizations engaged in legislative advocacy.</t>
  </si>
  <si>
    <t>All amounts paid or reserved by an insurer during the year, whether classified by the insurer as a loss or an expense, as fees, fines, or penalties for a civil or criminal violation of law.</t>
  </si>
  <si>
    <t>All contributions to social, religious, political, or fraternal organizations.</t>
  </si>
  <si>
    <t>All fees and assessments paid to advisory organizations, except as authorized by rule by the commissioner.</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</si>
  <si>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</si>
  <si>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t>Any amount determined by the commissioner to be excess premiums charged by the insurer.</t>
  </si>
  <si>
    <t>Any unreasonably incurred expenses, as determined by the commissioner after notice and hearing.</t>
  </si>
  <si>
    <t>Disallowed general expenses - sum of lines 3c, 3d, 3e, 3f, 3g, 3h, 3i, and 3j.</t>
  </si>
  <si>
    <t>Adjusted general expenses incurred - line 3a minus line 3b minus line 3k.</t>
  </si>
  <si>
    <t>However, do include advertising for promotion of organizations exempt from federal taxation under IRC 501(c)(3), or its subsequent amendments, in line 2b</t>
  </si>
  <si>
    <t>Email as attachment to:</t>
  </si>
  <si>
    <t>(THIS FORM MUST BE COMPLETED AND RETURNED TO TDI)</t>
  </si>
  <si>
    <t>THE STATE OF</t>
  </si>
  <si>
    <t>COUNTY OF</t>
  </si>
  <si>
    <t xml:space="preserve">I, </t>
  </si>
  <si>
    <t>, the (position)</t>
  </si>
  <si>
    <t xml:space="preserve">of the </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</si>
  <si>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</si>
  <si>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t>Signature</t>
  </si>
  <si>
    <r>
      <t xml:space="preserve">SUBSCRIBED AND SWORN TO BEFORE ME </t>
    </r>
    <r>
      <rPr>
        <sz val="11"/>
        <rFont val="Arial"/>
        <family val="2"/>
      </rPr>
      <t xml:space="preserve">this the </t>
    </r>
  </si>
  <si>
    <t>day of</t>
  </si>
  <si>
    <t>.</t>
  </si>
  <si>
    <t>Notary Public</t>
  </si>
  <si>
    <t>(Printed Name of Notary)</t>
  </si>
  <si>
    <t>My Commission Expires:</t>
  </si>
  <si>
    <t>Contact Person</t>
  </si>
  <si>
    <t>Email address</t>
  </si>
  <si>
    <t>Phone Number</t>
  </si>
  <si>
    <t>Fax Number</t>
  </si>
  <si>
    <t xml:space="preserve">Grp/Co:  </t>
  </si>
  <si>
    <t xml:space="preserve">NAIC:  </t>
  </si>
  <si>
    <t>Mailing Address</t>
  </si>
  <si>
    <t xml:space="preserve">Group#:  </t>
  </si>
  <si>
    <t xml:space="preserve">Grp Filing:  </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</si>
  <si>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</si>
  <si>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</si>
  <si>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</si>
  <si>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t>With few exceptions, you are entitled to be informed about the information that the Texas Department of Insurance (TDI) collects about you. Under Texas Government Code §552.021 and §552.023, you have a right to review or receive copies of information about yourself, including private information. However, TDI may withhold information for reasons other than to protect your right to privacy. Under Texas Government Code §559.004, you are entitled to request that TDI correct information that TDI has about you that is incorrect. For more information about the procedure and costs for obtaining information from TDI or about the procedure for correcting information kept by TDI, please contact the Office of Agency Counsel in the Legal Section of the General Counsel Division at AgencyCounsel@tdi.texas.gov or visit the Corrections Procedure section of TDI's web page at www.tdi.texas.gov.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</si>
</sst>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4"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1"/>
      <name val="Symbol"/>
      <family val="1"/>
      <charset val="2"/>
    </font>
    <font>
      <sz val="7"/>
      <name val="Times New Roman"/>
      <family val="1"/>
    </font>
    <font>
      <b/>
      <sz val="13"/>
      <color indexed="10"/>
      <name val="Arial"/>
      <family val="2"/>
    </font>
    <font>
      <b/>
      <sz val="18"/>
      <name val="Arial"/>
      <family val="2"/>
    </font>
    <font>
      <vertAlign val="superscript"/>
      <sz val="10"/>
      <name val="Arial"/>
      <family val="2"/>
    </font>
    <font>
      <vertAlign val="superscript"/>
      <sz val="11"/>
      <name val="Arial"/>
      <family val="2"/>
    </font>
    <font>
      <b/>
      <sz val="12"/>
      <name val="Calibri"/>
      <family val="2"/>
    </font>
    <font>
      <sz val="12"/>
      <name val="Calibri"/>
      <family val="2"/>
    </font>
    <font>
      <sz val="10"/>
      <name val="Arial"/>
      <family val="2"/>
    </font>
    <font>
      <sz val="11"/>
      <color indexed="8"/>
      <name val="Calibri"/>
      <family val="2"/>
    </font>
    <font>
      <sz val="8"/>
      <name val="Arial"/>
      <family val="2"/>
    </font>
    <font>
      <sz val="10"/>
      <color theme="0"/>
      <name val="Arial"/>
      <family val="2"/>
    </font>
    <font>
      <sz val="10"/>
      <color indexed="8"/>
      <name val="Arial"/>
    </font>
    <font>
      <sz val="11"/>
      <color indexed="8"/>
      <name val="Calibri"/>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s>
  <cellStyleXfs count="9">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38" fillId="0" borderId="0" applyFont="0" applyFill="0" applyBorder="0" applyAlignment="0" applyProtection="0"/>
    <xf numFmtId="0" fontId="1" fillId="0" borderId="0"/>
    <xf numFmtId="0" fontId="6" fillId="0" borderId="0"/>
    <xf numFmtId="0" fontId="42" fillId="0" borderId="0"/>
    <xf numFmtId="0" fontId="2" fillId="0" borderId="0"/>
    <xf numFmtId="0" fontId="42" fillId="0" borderId="0"/>
  </cellStyleXfs>
  <cellXfs count="300">
    <xf numFmtId="0" fontId="0" fillId="0" borderId="0" xfId="0"/>
    <xf numFmtId="0" fontId="0" fillId="0" borderId="0" xfId="0" applyFill="1"/>
    <xf numFmtId="0" fontId="6" fillId="0" borderId="0" xfId="0" applyFont="1" applyFill="1" applyBorder="1" applyAlignment="1">
      <alignment horizontal="left" wrapText="1"/>
    </xf>
    <xf numFmtId="0" fontId="0" fillId="0" borderId="0" xfId="0" applyFill="1" applyBorder="1"/>
    <xf numFmtId="0" fontId="0" fillId="0" borderId="0" xfId="0" applyBorder="1"/>
    <xf numFmtId="0" fontId="5" fillId="0" borderId="0" xfId="0" applyFont="1"/>
    <xf numFmtId="0" fontId="5" fillId="0" borderId="0" xfId="0" applyFont="1" applyAlignment="1">
      <alignment horizontal="left"/>
    </xf>
    <xf numFmtId="0" fontId="0" fillId="0" borderId="0" xfId="0" applyAlignment="1">
      <alignment horizontal="right"/>
    </xf>
    <xf numFmtId="0" fontId="3" fillId="0" borderId="3" xfId="0" applyFont="1" applyFill="1" applyBorder="1" applyAlignment="1">
      <alignment horizontal="center" wrapText="1"/>
    </xf>
    <xf numFmtId="0" fontId="9" fillId="0" borderId="0" xfId="2" applyAlignment="1" applyProtection="1"/>
    <xf numFmtId="0" fontId="0" fillId="0" borderId="0" xfId="0" applyAlignment="1">
      <alignment horizontal="right" vertical="top"/>
    </xf>
    <xf numFmtId="0" fontId="0" fillId="0" borderId="0" xfId="0" applyFill="1" applyBorder="1" applyAlignment="1">
      <alignment horizontal="right" vertical="top"/>
    </xf>
    <xf numFmtId="0" fontId="3" fillId="0" borderId="0" xfId="0" applyFont="1"/>
    <xf numFmtId="0" fontId="8" fillId="0" borderId="0" xfId="0" applyFont="1" applyFill="1"/>
    <xf numFmtId="0" fontId="8" fillId="0" borderId="0" xfId="0" applyFont="1" applyAlignment="1">
      <alignment horizontal="right"/>
    </xf>
    <xf numFmtId="0" fontId="13" fillId="0" borderId="0" xfId="0" applyFont="1" applyFill="1" applyBorder="1" applyAlignment="1">
      <alignment vertical="center"/>
    </xf>
    <xf numFmtId="0" fontId="8" fillId="0" borderId="0" xfId="0" applyFont="1" applyAlignment="1">
      <alignment horizontal="left"/>
    </xf>
    <xf numFmtId="0" fontId="0" fillId="0" borderId="0" xfId="0" applyAlignment="1"/>
    <xf numFmtId="0" fontId="3" fillId="0" borderId="4" xfId="0" applyFont="1" applyFill="1" applyBorder="1" applyAlignment="1">
      <alignment horizontal="center" wrapText="1"/>
    </xf>
    <xf numFmtId="164" fontId="0" fillId="0" borderId="0" xfId="0" applyNumberFormat="1" applyFill="1" applyBorder="1"/>
    <xf numFmtId="0" fontId="14" fillId="0" borderId="0" xfId="0" applyFont="1" applyAlignment="1">
      <alignment horizontal="right"/>
    </xf>
    <xf numFmtId="0" fontId="15" fillId="0" borderId="0" xfId="0" applyFont="1"/>
    <xf numFmtId="0" fontId="17" fillId="0" borderId="0" xfId="0" applyFont="1" applyFill="1" applyBorder="1"/>
    <xf numFmtId="0" fontId="0" fillId="3" borderId="0" xfId="0" applyFill="1"/>
    <xf numFmtId="0" fontId="19" fillId="3" borderId="0" xfId="0" applyFont="1" applyFill="1" applyAlignment="1">
      <alignment horizontal="right"/>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0" fillId="0" borderId="0" xfId="0" applyProtection="1"/>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Border="1" applyAlignment="1">
      <alignment horizontal="center" vertical="center"/>
    </xf>
    <xf numFmtId="0" fontId="3" fillId="0" borderId="0" xfId="0" applyFont="1" applyAlignment="1">
      <alignment horizontal="center"/>
    </xf>
    <xf numFmtId="0" fontId="27" fillId="0" borderId="0" xfId="0" applyFont="1"/>
    <xf numFmtId="0" fontId="0" fillId="0" borderId="0" xfId="0" applyFill="1" applyBorder="1" applyProtection="1">
      <protection locked="0"/>
    </xf>
    <xf numFmtId="164" fontId="0" fillId="0" borderId="0" xfId="0" applyNumberFormat="1" applyFill="1" applyBorder="1" applyProtection="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Fill="1" applyBorder="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Fill="1" applyBorder="1" applyAlignment="1">
      <alignment vertical="center" wrapText="1"/>
    </xf>
    <xf numFmtId="0" fontId="18" fillId="0" borderId="0" xfId="0" applyFont="1" applyBorder="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9" fillId="3" borderId="0" xfId="0" applyFont="1" applyFill="1" applyProtection="1">
      <protection hidden="1"/>
    </xf>
    <xf numFmtId="0" fontId="30" fillId="3" borderId="0" xfId="0" applyFont="1" applyFill="1" applyAlignment="1" applyProtection="1">
      <alignment horizontal="left" indent="14"/>
      <protection hidden="1"/>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Fill="1" applyProtection="1">
      <protection hidden="1"/>
    </xf>
    <xf numFmtId="0" fontId="19" fillId="0" borderId="0" xfId="0" applyFont="1" applyFill="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Fill="1" applyAlignment="1">
      <alignment horizontal="right"/>
    </xf>
    <xf numFmtId="166" fontId="8" fillId="0" borderId="0" xfId="0" applyNumberFormat="1" applyFont="1" applyFill="1" applyAlignment="1">
      <alignment horizontal="right"/>
    </xf>
    <xf numFmtId="0" fontId="9" fillId="0" borderId="0" xfId="2" applyAlignment="1" applyProtection="1">
      <alignment horizontal="left"/>
    </xf>
    <xf numFmtId="0" fontId="9" fillId="0" borderId="0" xfId="2" applyFill="1" applyBorder="1" applyAlignment="1" applyProtection="1"/>
    <xf numFmtId="0" fontId="3" fillId="3" borderId="0" xfId="0" applyFont="1" applyFill="1" applyProtection="1">
      <protection hidden="1"/>
    </xf>
    <xf numFmtId="0" fontId="30" fillId="3" borderId="0" xfId="0" applyFont="1" applyFill="1" applyAlignment="1" applyProtection="1">
      <alignment vertical="top"/>
      <protection hidden="1"/>
    </xf>
    <xf numFmtId="0" fontId="8" fillId="0" borderId="0" xfId="0" applyFont="1" applyFill="1" applyAlignment="1">
      <alignment horizontal="right"/>
    </xf>
    <xf numFmtId="0" fontId="21" fillId="0" borderId="0" xfId="0" applyFont="1" applyFill="1" applyAlignment="1" applyProtection="1">
      <protection hidden="1"/>
    </xf>
    <xf numFmtId="0" fontId="0" fillId="4" borderId="0" xfId="0" applyFill="1"/>
    <xf numFmtId="0" fontId="34" fillId="0" borderId="0" xfId="0" applyFont="1" applyFill="1" applyAlignment="1">
      <alignment horizontal="right"/>
    </xf>
    <xf numFmtId="0" fontId="2" fillId="0" borderId="0" xfId="0" applyFont="1" applyFill="1" applyBorder="1" applyAlignment="1">
      <alignment horizontal="center" vertical="top"/>
    </xf>
    <xf numFmtId="0" fontId="2" fillId="0" borderId="0" xfId="0" applyFont="1" applyFill="1" applyBorder="1" applyAlignment="1" applyProtection="1">
      <alignment horizontal="left" vertical="top" wrapText="1"/>
      <protection hidden="1"/>
    </xf>
    <xf numFmtId="0" fontId="30" fillId="0" borderId="0" xfId="0" applyFont="1" applyFill="1" applyAlignment="1" applyProtection="1">
      <alignment horizontal="left" indent="14"/>
      <protection hidden="1"/>
    </xf>
    <xf numFmtId="0" fontId="3" fillId="0" borderId="0" xfId="0" applyFont="1" applyFill="1" applyProtection="1">
      <protection hidden="1"/>
    </xf>
    <xf numFmtId="0" fontId="17" fillId="0" borderId="0" xfId="0" applyFont="1" applyFill="1"/>
    <xf numFmtId="0" fontId="30" fillId="0" borderId="0" xfId="0" applyFont="1" applyFill="1" applyAlignment="1" applyProtection="1">
      <alignment vertical="top"/>
      <protection hidden="1"/>
    </xf>
    <xf numFmtId="0" fontId="19" fillId="0" borderId="0" xfId="0" applyFont="1" applyFill="1" applyAlignment="1" applyProtection="1">
      <protection hidden="1"/>
    </xf>
    <xf numFmtId="0" fontId="21" fillId="0" borderId="0" xfId="0" applyFont="1" applyFill="1"/>
    <xf numFmtId="0" fontId="2" fillId="0" borderId="1" xfId="0" applyFont="1" applyFill="1" applyBorder="1" applyAlignment="1">
      <alignment horizontal="center" wrapText="1"/>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9" fontId="2" fillId="2" borderId="2" xfId="0" applyNumberFormat="1" applyFont="1" applyFill="1" applyBorder="1" applyAlignment="1" applyProtection="1">
      <alignment horizontal="right" wrapText="1"/>
    </xf>
    <xf numFmtId="164" fontId="2" fillId="2" borderId="2" xfId="0" applyNumberFormat="1" applyFont="1" applyFill="1" applyBorder="1" applyAlignment="1" applyProtection="1">
      <alignment wrapText="1"/>
    </xf>
    <xf numFmtId="164" fontId="2" fillId="2" borderId="1" xfId="0" applyNumberFormat="1" applyFont="1" applyFill="1" applyBorder="1" applyAlignment="1">
      <alignment wrapText="1"/>
    </xf>
    <xf numFmtId="164" fontId="2" fillId="2" borderId="1" xfId="0" applyNumberFormat="1" applyFont="1" applyFill="1" applyBorder="1" applyAlignment="1"/>
    <xf numFmtId="164" fontId="2" fillId="0" borderId="1" xfId="0" applyNumberFormat="1" applyFont="1" applyFill="1" applyBorder="1" applyAlignment="1" applyProtection="1">
      <alignment wrapText="1"/>
      <protection locked="0"/>
    </xf>
    <xf numFmtId="164" fontId="2" fillId="0" borderId="1" xfId="0" applyNumberFormat="1" applyFont="1" applyFill="1" applyBorder="1" applyAlignment="1" applyProtection="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34" xfId="3" applyFont="1" applyBorder="1" applyAlignment="1">
      <alignment horizontal="center" vertical="center"/>
    </xf>
    <xf numFmtId="44" fontId="0" fillId="0" borderId="42" xfId="3"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168" fontId="0" fillId="3" borderId="0" xfId="0" applyNumberFormat="1" applyFill="1" applyAlignment="1" applyProtection="1">
      <alignment horizontal="right"/>
      <protection hidden="1"/>
    </xf>
    <xf numFmtId="168" fontId="0" fillId="3" borderId="0" xfId="0" applyNumberFormat="1" applyFill="1" applyAlignment="1" applyProtection="1">
      <alignment vertical="top"/>
      <protection hidden="1"/>
    </xf>
    <xf numFmtId="0" fontId="21" fillId="0" borderId="0" xfId="0" applyFont="1" applyFill="1" applyAlignment="1" applyProtection="1">
      <alignment horizontal="left" vertical="top"/>
      <protection hidden="1"/>
    </xf>
    <xf numFmtId="0" fontId="21" fillId="3" borderId="0" xfId="0" applyFont="1" applyFill="1" applyProtection="1"/>
    <xf numFmtId="0" fontId="0" fillId="3" borderId="0" xfId="0" applyFill="1" applyProtection="1"/>
    <xf numFmtId="0" fontId="21" fillId="3" borderId="0" xfId="0" applyFont="1" applyFill="1" applyBorder="1" applyAlignment="1" applyProtection="1">
      <alignment horizontal="center"/>
    </xf>
    <xf numFmtId="0" fontId="21" fillId="3" borderId="0" xfId="0" applyFont="1" applyFill="1" applyBorder="1" applyProtection="1"/>
    <xf numFmtId="0" fontId="29" fillId="0" borderId="0" xfId="0" applyFont="1" applyProtection="1"/>
    <xf numFmtId="0" fontId="0" fillId="3" borderId="0" xfId="0" applyFill="1" applyBorder="1" applyProtection="1"/>
    <xf numFmtId="0" fontId="0" fillId="0" borderId="0" xfId="0" applyBorder="1" applyProtection="1"/>
    <xf numFmtId="0" fontId="36" fillId="0" borderId="0" xfId="0" applyFont="1" applyAlignment="1" applyProtection="1">
      <alignment vertical="center"/>
    </xf>
    <xf numFmtId="0" fontId="37" fillId="0" borderId="0" xfId="0" applyFont="1" applyAlignment="1" applyProtection="1">
      <alignment vertical="center"/>
    </xf>
    <xf numFmtId="0" fontId="7" fillId="3" borderId="0" xfId="0" applyFont="1" applyFill="1" applyProtection="1">
      <protection locked="0"/>
    </xf>
    <xf numFmtId="2" fontId="0" fillId="0" borderId="0" xfId="0" applyNumberFormat="1"/>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0" borderId="0" xfId="0" applyNumberFormat="1"/>
    <xf numFmtId="0" fontId="0" fillId="0" borderId="0" xfId="0" applyAlignment="1">
      <alignment horizontal="center" vertical="center"/>
    </xf>
    <xf numFmtId="14" fontId="0" fillId="7" borderId="0" xfId="0" applyNumberFormat="1" applyFill="1"/>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Border="1"/>
    <xf numFmtId="0" fontId="0" fillId="3" borderId="0" xfId="0" applyFill="1" applyBorder="1" applyAlignment="1">
      <alignment horizontal="right"/>
    </xf>
    <xf numFmtId="0" fontId="0" fillId="3" borderId="36" xfId="0" applyFill="1" applyBorder="1"/>
    <xf numFmtId="0" fontId="11" fillId="3" borderId="0" xfId="0" applyFont="1" applyFill="1" applyBorder="1" applyAlignment="1">
      <alignment horizontal="center"/>
    </xf>
    <xf numFmtId="0" fontId="11" fillId="3" borderId="36" xfId="0" applyFont="1" applyFill="1" applyBorder="1" applyAlignment="1">
      <alignment horizontal="center"/>
    </xf>
    <xf numFmtId="0" fontId="8" fillId="3" borderId="0" xfId="0" applyFont="1" applyFill="1" applyBorder="1" applyAlignment="1">
      <alignment wrapText="1"/>
    </xf>
    <xf numFmtId="0" fontId="0" fillId="3" borderId="36" xfId="0" applyFill="1" applyBorder="1" applyAlignment="1">
      <alignment horizontal="right"/>
    </xf>
    <xf numFmtId="0" fontId="8" fillId="3" borderId="0" xfId="0" applyFont="1" applyFill="1" applyBorder="1"/>
    <xf numFmtId="0" fontId="8" fillId="3" borderId="0" xfId="0" applyFont="1" applyFill="1" applyBorder="1" applyAlignment="1">
      <alignment horizontal="left" wrapText="1"/>
    </xf>
    <xf numFmtId="0" fontId="3" fillId="3" borderId="0" xfId="0" applyFont="1" applyFill="1" applyBorder="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Border="1" applyAlignment="1">
      <alignment horizontal="center" wrapText="1"/>
    </xf>
    <xf numFmtId="0" fontId="19" fillId="3" borderId="0" xfId="0" applyFont="1" applyFill="1" applyBorder="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0" fillId="7" borderId="0" xfId="0" applyFill="1"/>
    <xf numFmtId="0" fontId="2" fillId="7" borderId="0" xfId="0" applyFont="1" applyFill="1"/>
    <xf numFmtId="164" fontId="41" fillId="0" borderId="0" xfId="0" applyNumberFormat="1" applyFont="1"/>
    <xf numFmtId="0" fontId="41" fillId="0" borderId="0" xfId="0" applyFont="1"/>
    <xf numFmtId="0" fontId="8" fillId="0" borderId="43" xfId="0" applyFont="1" applyBorder="1" applyAlignment="1" applyProtection="1">
      <alignment horizontal="left"/>
    </xf>
    <xf numFmtId="0" fontId="0" fillId="0" borderId="0" xfId="0" applyAlignment="1">
      <alignment horizontal="center" vertical="center"/>
    </xf>
    <xf numFmtId="0" fontId="39" fillId="6" borderId="35" xfId="5" applyFont="1" applyFill="1" applyBorder="1" applyAlignment="1">
      <alignment horizontal="center"/>
    </xf>
    <xf numFmtId="0" fontId="43" fillId="6" borderId="35" xfId="6" applyFont="1" applyFill="1" applyBorder="1" applyAlignment="1">
      <alignment horizontal="center"/>
    </xf>
    <xf numFmtId="0" fontId="43" fillId="0" borderId="49" xfId="8" applyFont="1" applyBorder="1" applyAlignment="1">
      <alignment horizontal="right" wrapText="1"/>
    </xf>
    <xf numFmtId="0" fontId="43" fillId="0" borderId="49" xfId="8" applyFont="1" applyBorder="1" applyAlignment="1">
      <alignment wrapText="1"/>
    </xf>
    <xf numFmtId="1" fontId="43" fillId="0" borderId="49" xfId="8" applyNumberFormat="1" applyFont="1" applyBorder="1" applyAlignment="1">
      <alignment horizontal="right" wrapText="1"/>
    </xf>
    <xf numFmtId="0" fontId="21" fillId="0" borderId="0" xfId="0" applyFont="1" applyFill="1" applyAlignment="1" applyProtection="1">
      <alignment horizontal="left"/>
      <protection hidden="1"/>
    </xf>
    <xf numFmtId="0" fontId="20" fillId="3" borderId="0" xfId="0" applyFont="1" applyFill="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7" fillId="3" borderId="0" xfId="0" applyFont="1" applyFill="1" applyAlignment="1" applyProtection="1">
      <alignment horizontal="left"/>
      <protection locked="0"/>
    </xf>
    <xf numFmtId="0" fontId="19" fillId="3" borderId="0" xfId="0" applyFont="1" applyFill="1" applyAlignment="1" applyProtection="1">
      <alignment horizontal="left"/>
    </xf>
    <xf numFmtId="0" fontId="21" fillId="3" borderId="0" xfId="0" applyFont="1" applyFill="1" applyBorder="1" applyAlignment="1" applyProtection="1">
      <alignment horizontal="left"/>
    </xf>
    <xf numFmtId="0" fontId="2" fillId="0" borderId="0" xfId="0" applyFont="1" applyFill="1" applyAlignment="1">
      <alignment vertical="top"/>
    </xf>
    <xf numFmtId="0" fontId="2" fillId="0" borderId="0" xfId="0" applyFont="1" applyFill="1" applyAlignment="1">
      <alignment vertical="top" wrapText="1"/>
    </xf>
    <xf numFmtId="0" fontId="2" fillId="4" borderId="0" xfId="0" applyFont="1" applyFill="1" applyAlignment="1">
      <alignment vertical="top" wrapText="1"/>
    </xf>
    <xf numFmtId="165" fontId="21" fillId="3" borderId="5" xfId="7" applyNumberFormat="1" applyFont="1" applyFill="1" applyBorder="1" applyAlignment="1" applyProtection="1">
      <alignment horizontal="center"/>
      <protection locked="0"/>
    </xf>
    <xf numFmtId="0" fontId="2" fillId="0" borderId="0" xfId="0" applyFont="1" applyAlignment="1">
      <alignment horizontal="left"/>
    </xf>
    <xf numFmtId="0" fontId="2" fillId="0" borderId="0" xfId="0" applyFont="1" applyFill="1" applyBorder="1" applyAlignment="1">
      <alignment horizontal="left"/>
    </xf>
    <xf numFmtId="0" fontId="2" fillId="0" borderId="0" xfId="0" applyFont="1" applyFill="1" applyBorder="1" applyAlignment="1" applyProtection="1">
      <protection locked="0"/>
    </xf>
    <xf numFmtId="164" fontId="2" fillId="0" borderId="0" xfId="1" applyNumberFormat="1" applyFont="1" applyFill="1" applyBorder="1" applyAlignment="1" applyProtection="1">
      <protection locked="0"/>
    </xf>
    <xf numFmtId="164" fontId="2" fillId="0" borderId="0" xfId="1" applyNumberFormat="1" applyFont="1" applyFill="1" applyBorder="1" applyAlignment="1" applyProtection="1">
      <alignment wrapText="1"/>
      <protection locked="0"/>
    </xf>
    <xf numFmtId="0" fontId="2" fillId="0" borderId="0" xfId="0" applyFont="1" applyFill="1" applyBorder="1" applyAlignment="1"/>
    <xf numFmtId="164" fontId="2" fillId="0" borderId="0" xfId="1" applyNumberFormat="1" applyFont="1" applyFill="1" applyBorder="1" applyAlignment="1"/>
    <xf numFmtId="164" fontId="2" fillId="0" borderId="0" xfId="1" applyNumberFormat="1" applyFont="1" applyFill="1" applyBorder="1" applyAlignment="1">
      <alignment wrapText="1"/>
    </xf>
    <xf numFmtId="0" fontId="2" fillId="0" borderId="0" xfId="0" applyFont="1" applyFill="1" applyBorder="1" applyAlignment="1">
      <alignment horizontal="left" vertical="top"/>
    </xf>
    <xf numFmtId="0" fontId="2" fillId="0" borderId="0" xfId="0" applyFont="1" applyFill="1" applyBorder="1"/>
    <xf numFmtId="0" fontId="7" fillId="3" borderId="0" xfId="0" applyFont="1" applyFill="1" applyAlignment="1" applyProtection="1"/>
    <xf numFmtId="0" fontId="17" fillId="3" borderId="0" xfId="0" applyFont="1" applyFill="1" applyProtection="1"/>
    <xf numFmtId="165" fontId="7" fillId="3" borderId="0" xfId="0" applyNumberFormat="1" applyFont="1" applyFill="1" applyAlignment="1" applyProtection="1">
      <alignment horizontal="left"/>
      <protection locked="0"/>
    </xf>
    <xf numFmtId="166" fontId="7" fillId="3" borderId="0" xfId="0" applyNumberFormat="1" applyFont="1" applyFill="1" applyAlignment="1" applyProtection="1">
      <alignment horizontal="left"/>
      <protection locked="0"/>
    </xf>
    <xf numFmtId="0" fontId="7" fillId="3" borderId="0" xfId="0" applyFont="1" applyFill="1" applyAlignment="1" applyProtection="1">
      <alignment horizontal="left"/>
    </xf>
    <xf numFmtId="0" fontId="7" fillId="3" borderId="0" xfId="0" applyFont="1" applyFill="1" applyProtection="1"/>
    <xf numFmtId="0" fontId="17" fillId="0" borderId="0" xfId="0" applyFont="1" applyProtection="1"/>
    <xf numFmtId="0" fontId="21" fillId="0" borderId="0" xfId="0" applyFont="1" applyFill="1" applyAlignment="1" applyProtection="1">
      <alignment horizontal="left" wrapText="1"/>
      <protection hidden="1"/>
    </xf>
    <xf numFmtId="0" fontId="8" fillId="3" borderId="0" xfId="0" applyFont="1" applyFill="1" applyAlignment="1" applyProtection="1">
      <alignment horizontal="center"/>
      <protection hidden="1"/>
    </xf>
    <xf numFmtId="0" fontId="21" fillId="3" borderId="0" xfId="0" applyFont="1" applyFill="1" applyAlignment="1" applyProtection="1">
      <alignment horizontal="left" wrapText="1"/>
      <protection hidden="1"/>
    </xf>
    <xf numFmtId="0" fontId="21" fillId="4" borderId="0" xfId="0" applyFont="1" applyFill="1" applyAlignment="1" applyProtection="1">
      <alignment horizontal="left" vertical="top"/>
      <protection hidden="1"/>
    </xf>
    <xf numFmtId="0" fontId="21" fillId="3" borderId="0" xfId="0" applyFont="1" applyFill="1" applyAlignment="1" applyProtection="1">
      <alignment horizontal="left" vertical="top" wrapText="1"/>
      <protection hidden="1"/>
    </xf>
    <xf numFmtId="0" fontId="19" fillId="3" borderId="0" xfId="0" applyFont="1" applyFill="1" applyAlignment="1" applyProtection="1">
      <alignment horizontal="center"/>
      <protection hidden="1"/>
    </xf>
    <xf numFmtId="0" fontId="21" fillId="0" borderId="0" xfId="0" applyFont="1" applyFill="1" applyAlignment="1" applyProtection="1">
      <alignment horizontal="left" wrapText="1" indent="2"/>
      <protection hidden="1"/>
    </xf>
    <xf numFmtId="0" fontId="7" fillId="3" borderId="0" xfId="0" applyFont="1" applyFill="1" applyAlignment="1" applyProtection="1">
      <alignment horizontal="center"/>
      <protection hidden="1"/>
    </xf>
    <xf numFmtId="0" fontId="21" fillId="0" borderId="0" xfId="0" applyFont="1" applyFill="1" applyAlignment="1" applyProtection="1">
      <alignment wrapText="1"/>
      <protection hidden="1"/>
    </xf>
    <xf numFmtId="0" fontId="2" fillId="0" borderId="0" xfId="0" applyFont="1" applyFill="1" applyAlignment="1">
      <alignment horizontal="left" vertical="top" wrapText="1"/>
    </xf>
    <xf numFmtId="0" fontId="7" fillId="3" borderId="0" xfId="0" applyFont="1" applyFill="1" applyAlignment="1" applyProtection="1">
      <alignment horizontal="center" wrapText="1"/>
      <protection hidden="1"/>
    </xf>
    <xf numFmtId="0" fontId="21" fillId="0" borderId="0" xfId="0" applyFont="1" applyFill="1" applyAlignment="1" applyProtection="1">
      <alignment horizontal="left"/>
      <protection hidden="1"/>
    </xf>
    <xf numFmtId="0" fontId="11" fillId="3" borderId="0" xfId="0" applyFont="1" applyFill="1" applyBorder="1" applyAlignment="1">
      <alignment horizontal="left" indent="3"/>
    </xf>
    <xf numFmtId="0" fontId="11" fillId="3" borderId="36" xfId="0" applyFont="1" applyFill="1" applyBorder="1" applyAlignment="1">
      <alignment horizontal="left" indent="3"/>
    </xf>
    <xf numFmtId="0" fontId="11" fillId="3" borderId="0" xfId="0" applyFont="1" applyFill="1" applyBorder="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Border="1" applyAlignment="1">
      <alignment horizontal="left" indent="1"/>
    </xf>
    <xf numFmtId="0" fontId="11" fillId="3" borderId="36" xfId="0" applyFont="1" applyFill="1" applyBorder="1" applyAlignment="1">
      <alignment horizontal="left" indent="1"/>
    </xf>
    <xf numFmtId="0" fontId="11" fillId="3" borderId="0" xfId="0" applyFont="1" applyFill="1" applyBorder="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5" xfId="0" applyFont="1" applyFill="1" applyBorder="1" applyAlignment="1" applyProtection="1">
      <alignment horizontal="left"/>
      <protection locked="0"/>
    </xf>
    <xf numFmtId="0" fontId="12" fillId="0" borderId="18" xfId="0" applyFont="1" applyFill="1" applyBorder="1" applyAlignment="1">
      <alignment horizontal="center" wrapText="1"/>
    </xf>
    <xf numFmtId="0" fontId="12" fillId="0" borderId="19" xfId="0" applyFont="1" applyFill="1" applyBorder="1" applyAlignment="1">
      <alignment horizontal="center" wrapText="1"/>
    </xf>
    <xf numFmtId="0" fontId="32" fillId="0" borderId="0" xfId="0" applyFont="1" applyFill="1" applyBorder="1" applyAlignment="1">
      <alignment horizontal="center" vertical="center"/>
    </xf>
    <xf numFmtId="0" fontId="4" fillId="0" borderId="3" xfId="0" applyFont="1" applyFill="1" applyBorder="1" applyAlignment="1">
      <alignment horizontal="center" wrapText="1"/>
    </xf>
    <xf numFmtId="0" fontId="4" fillId="0" borderId="26" xfId="0" applyFont="1" applyFill="1" applyBorder="1" applyAlignment="1">
      <alignment horizontal="center" wrapText="1"/>
    </xf>
    <xf numFmtId="0" fontId="19" fillId="0" borderId="27" xfId="0" applyFont="1" applyFill="1" applyBorder="1" applyAlignment="1">
      <alignment horizontal="center" wrapText="1"/>
    </xf>
    <xf numFmtId="0" fontId="21" fillId="0" borderId="26" xfId="0" applyFont="1" applyBorder="1" applyAlignment="1"/>
    <xf numFmtId="0" fontId="21" fillId="0" borderId="27" xfId="0" applyFont="1" applyBorder="1" applyAlignment="1"/>
    <xf numFmtId="0" fontId="19" fillId="0" borderId="20" xfId="0" applyFont="1" applyFill="1" applyBorder="1" applyAlignment="1">
      <alignment horizontal="center" wrapText="1"/>
    </xf>
    <xf numFmtId="0" fontId="21" fillId="0" borderId="21" xfId="0" applyFont="1" applyBorder="1" applyAlignment="1"/>
    <xf numFmtId="0" fontId="21" fillId="0" borderId="22" xfId="0" applyFont="1" applyBorder="1" applyAlignment="1"/>
    <xf numFmtId="0" fontId="21" fillId="0" borderId="23" xfId="0" applyFont="1" applyBorder="1" applyAlignment="1"/>
    <xf numFmtId="0" fontId="21" fillId="0" borderId="24" xfId="0" applyFont="1" applyBorder="1" applyAlignment="1"/>
    <xf numFmtId="0" fontId="21" fillId="0" borderId="25" xfId="0" applyFont="1" applyBorder="1" applyAlignment="1"/>
    <xf numFmtId="0" fontId="9" fillId="0" borderId="0" xfId="2" applyFill="1" applyBorder="1" applyAlignment="1" applyProtection="1">
      <alignment horizontal="left"/>
    </xf>
    <xf numFmtId="0" fontId="17" fillId="0" borderId="0" xfId="0" applyFont="1" applyAlignment="1">
      <alignment horizontal="left"/>
    </xf>
    <xf numFmtId="0" fontId="28" fillId="0" borderId="0" xfId="0" applyFont="1" applyAlignment="1">
      <alignment horizontal="left"/>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38"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0" fillId="0" borderId="44" xfId="0" applyBorder="1" applyAlignment="1">
      <alignment horizontal="left" vertical="center" wrapText="1"/>
    </xf>
    <xf numFmtId="0" fontId="0" fillId="0" borderId="34" xfId="0" applyBorder="1" applyAlignment="1">
      <alignment horizontal="left" vertical="center" wrapText="1"/>
    </xf>
    <xf numFmtId="0" fontId="0" fillId="0" borderId="40" xfId="0" applyBorder="1" applyAlignment="1">
      <alignment horizontal="left" vertical="center" wrapText="1"/>
    </xf>
    <xf numFmtId="0" fontId="0" fillId="0" borderId="39" xfId="0" applyBorder="1" applyAlignment="1">
      <alignment horizontal="left" vertical="center" wrapText="1"/>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8" xfId="0" applyBorder="1" applyAlignment="1">
      <alignment horizontal="left" vertical="center" wrapText="1"/>
    </xf>
    <xf numFmtId="0" fontId="0" fillId="0" borderId="5" xfId="0" applyBorder="1" applyAlignment="1">
      <alignment horizontal="left" vertical="center" wrapText="1"/>
    </xf>
    <xf numFmtId="0" fontId="0" fillId="0" borderId="37" xfId="0" applyBorder="1" applyAlignment="1">
      <alignment horizontal="left" vertical="center" wrapText="1"/>
    </xf>
    <xf numFmtId="0" fontId="2" fillId="0" borderId="44" xfId="0" applyFont="1" applyBorder="1" applyAlignment="1">
      <alignment horizontal="left" vertical="center" wrapText="1"/>
    </xf>
    <xf numFmtId="0" fontId="0" fillId="8" borderId="0" xfId="0" applyFill="1" applyAlignment="1">
      <alignment horizontal="center" vertical="center"/>
    </xf>
    <xf numFmtId="0" fontId="2" fillId="0" borderId="36" xfId="0" applyFont="1" applyBorder="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2" fillId="0" borderId="8" xfId="0" applyFont="1" applyFill="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vertical="top" wrapText="1"/>
      <protection hidden="1"/>
    </xf>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0" fillId="3" borderId="8"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2" fillId="0" borderId="50" xfId="0" applyFont="1" applyFill="1" applyBorder="1" applyAlignment="1" applyProtection="1">
      <alignment horizontal="left" vertical="top" wrapText="1"/>
      <protection hidden="1"/>
    </xf>
    <xf numFmtId="169" fontId="21" fillId="3" borderId="5" xfId="0" applyNumberFormat="1" applyFont="1" applyFill="1" applyBorder="1" applyAlignment="1" applyProtection="1">
      <alignment horizontal="left"/>
      <protection locked="0"/>
    </xf>
    <xf numFmtId="0" fontId="21" fillId="3" borderId="5" xfId="0" applyFont="1" applyFill="1" applyBorder="1" applyAlignment="1" applyProtection="1">
      <alignment horizontal="center"/>
      <protection locked="0"/>
    </xf>
    <xf numFmtId="0" fontId="33" fillId="0" borderId="0" xfId="0" applyFont="1" applyFill="1" applyAlignment="1" applyProtection="1">
      <alignment horizontal="center"/>
    </xf>
    <xf numFmtId="0" fontId="7" fillId="3" borderId="0" xfId="0" applyFont="1" applyFill="1" applyAlignment="1" applyProtection="1">
      <alignment horizontal="left"/>
    </xf>
    <xf numFmtId="0" fontId="7" fillId="3" borderId="0" xfId="0" applyFont="1" applyFill="1" applyAlignment="1" applyProtection="1">
      <alignment horizontal="left"/>
      <protection locked="0"/>
    </xf>
    <xf numFmtId="0" fontId="21" fillId="3" borderId="0" xfId="0" applyFont="1" applyFill="1" applyAlignment="1" applyProtection="1">
      <alignment horizontal="left"/>
    </xf>
    <xf numFmtId="0" fontId="21" fillId="3" borderId="0" xfId="0" applyFont="1" applyFill="1" applyAlignment="1" applyProtection="1">
      <alignment horizontal="justify" vertical="distributed" wrapText="1"/>
    </xf>
    <xf numFmtId="0" fontId="8" fillId="3" borderId="0" xfId="0" applyFont="1" applyFill="1" applyAlignment="1" applyProtection="1">
      <alignment horizontal="center"/>
    </xf>
    <xf numFmtId="0" fontId="8" fillId="3" borderId="0" xfId="0" applyFont="1" applyFill="1" applyAlignment="1" applyProtection="1">
      <alignment horizontal="left"/>
    </xf>
    <xf numFmtId="0" fontId="21" fillId="3" borderId="34" xfId="0" applyFont="1" applyFill="1" applyBorder="1" applyAlignment="1" applyProtection="1">
      <alignment horizontal="left"/>
    </xf>
    <xf numFmtId="0" fontId="21" fillId="3" borderId="5" xfId="0" applyFont="1" applyFill="1" applyBorder="1" applyAlignment="1" applyProtection="1">
      <alignment horizontal="center"/>
    </xf>
    <xf numFmtId="0" fontId="19" fillId="3" borderId="0" xfId="0" applyFont="1" applyFill="1" applyAlignment="1" applyProtection="1">
      <alignment horizontal="left"/>
    </xf>
    <xf numFmtId="0" fontId="0" fillId="3" borderId="5" xfId="0" applyFill="1" applyBorder="1" applyAlignment="1" applyProtection="1">
      <alignment horizontal="center"/>
      <protection locked="0"/>
    </xf>
    <xf numFmtId="0" fontId="37" fillId="0" borderId="0" xfId="0" applyFont="1" applyAlignment="1" applyProtection="1">
      <alignment horizontal="left" vertical="top" wrapText="1"/>
    </xf>
    <xf numFmtId="0" fontId="21" fillId="3" borderId="0" xfId="0" applyFont="1" applyFill="1" applyBorder="1" applyAlignment="1" applyProtection="1">
      <alignment horizontal="left"/>
    </xf>
    <xf numFmtId="0" fontId="7" fillId="0" borderId="0" xfId="0" applyFont="1" applyFill="1" applyAlignment="1" applyProtection="1">
      <alignment horizontal="left"/>
    </xf>
  </cellXfs>
  <cellStyles count="9">
    <cellStyle name="Comma" xfId="1" builtinId="3"/>
    <cellStyle name="Currency" xfId="3" builtinId="4"/>
    <cellStyle name="Hyperlink" xfId="2" builtinId="8"/>
    <cellStyle name="Normal" xfId="0" builtinId="0"/>
    <cellStyle name="Normal 2" xfId="4" xr:uid="{3127E359-FE36-4358-AB37-088B778623A1}"/>
    <cellStyle name="Normal 2 2" xfId="7" xr:uid="{00CD2BCA-E1D6-451A-9662-19EA23199AEC}"/>
    <cellStyle name="Normal_DWP 2" xfId="5" xr:uid="{B3A5CF00-0586-42E7-B957-4766E5190069}"/>
    <cellStyle name="Normal_Sheet1" xfId="8" xr:uid="{BAE24861-520E-4BBE-9A32-3EB594F8732A}"/>
    <cellStyle name="Normal_TX_Data" xfId="6" xr:uid="{60DA5315-31C8-45C4-9751-E9327DC8E7D6}"/>
  </cellStyles>
  <dxfs count="10">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1158240</xdr:colOff>
      <xdr:row>4</xdr:row>
      <xdr:rowOff>53340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election activeCell="B31" sqref="B31"/>
    </sheetView>
  </sheetViews>
  <sheetFormatPr defaultRowHeight="12.5" x14ac:dyDescent="0.25"/>
  <cols>
    <col min="1" max="1" width="18.453125" bestFit="1" customWidth="1"/>
    <col min="2" max="2" width="30.81640625" bestFit="1" customWidth="1"/>
    <col min="3" max="3" width="16.1796875" bestFit="1" customWidth="1"/>
  </cols>
  <sheetData>
    <row r="1" spans="1:3" ht="13" x14ac:dyDescent="0.3">
      <c r="C1" s="12" t="s">
        <v>0</v>
      </c>
    </row>
    <row r="2" spans="1:3" ht="13" x14ac:dyDescent="0.3">
      <c r="A2" s="12" t="s">
        <v>1</v>
      </c>
      <c r="B2" s="12" t="s">
        <v>2</v>
      </c>
      <c r="C2" s="12" t="s">
        <v>3</v>
      </c>
    </row>
    <row r="3" spans="1:3" ht="13" x14ac:dyDescent="0.3">
      <c r="A3" s="12" t="s">
        <v>4</v>
      </c>
      <c r="B3">
        <v>2021</v>
      </c>
    </row>
    <row r="4" spans="1:3" ht="13" x14ac:dyDescent="0.3">
      <c r="A4" s="12" t="s">
        <v>5</v>
      </c>
      <c r="B4" s="127">
        <v>44750</v>
      </c>
      <c r="C4" t="str">
        <f>TEXT(B4,"mmmm d, yyyy")</f>
        <v>July 8, 2022</v>
      </c>
    </row>
    <row r="5" spans="1:3" ht="13" x14ac:dyDescent="0.3">
      <c r="A5" s="12" t="s">
        <v>6</v>
      </c>
      <c r="B5" s="124" t="s">
        <v>7</v>
      </c>
    </row>
    <row r="6" spans="1:3" ht="13" x14ac:dyDescent="0.3">
      <c r="A6" s="12" t="s">
        <v>8</v>
      </c>
      <c r="B6" s="125" t="s">
        <v>9</v>
      </c>
    </row>
    <row r="7" spans="1:3" ht="13" x14ac:dyDescent="0.3">
      <c r="A7" s="12" t="s">
        <v>10</v>
      </c>
      <c r="B7" t="s">
        <v>11</v>
      </c>
    </row>
    <row r="8" spans="1:3" ht="13" x14ac:dyDescent="0.3">
      <c r="A8" s="12" t="s">
        <v>12</v>
      </c>
      <c r="B8" s="155" t="s">
        <v>13</v>
      </c>
      <c r="C8" s="124" t="s">
        <v>14</v>
      </c>
    </row>
    <row r="9" spans="1:3" ht="13" x14ac:dyDescent="0.3">
      <c r="A9" s="12"/>
    </row>
    <row r="26" spans="1:3" ht="13" x14ac:dyDescent="0.3">
      <c r="A26" s="12" t="s">
        <v>15</v>
      </c>
    </row>
    <row r="27" spans="1:3" ht="13" x14ac:dyDescent="0.3">
      <c r="A27" s="12" t="s">
        <v>1</v>
      </c>
      <c r="B27" s="12" t="s">
        <v>2</v>
      </c>
    </row>
    <row r="28" spans="1:3" ht="13" x14ac:dyDescent="0.3">
      <c r="A28" s="12" t="s">
        <v>16</v>
      </c>
      <c r="B28" t="str">
        <f>CONCATENATE(" DER", $B$3, $B$8)</f>
        <v xml:space="preserve"> DER2021.xlsx</v>
      </c>
    </row>
    <row r="29" spans="1:3" ht="13" x14ac:dyDescent="0.3">
      <c r="A29" s="12" t="s">
        <v>17</v>
      </c>
      <c r="B29" t="str">
        <f>CONCATENATE("GRP #", $B$28)</f>
        <v>GRP # DER2021.xlsx</v>
      </c>
    </row>
    <row r="30" spans="1:3" ht="13" x14ac:dyDescent="0.3">
      <c r="A30" s="12" t="s">
        <v>18</v>
      </c>
      <c r="B30" t="str">
        <f>CONCATENATE("GRP #", $B$28)</f>
        <v>GRP # DER2021.xlsx</v>
      </c>
      <c r="C30" s="124"/>
    </row>
    <row r="31" spans="1:3" ht="13" x14ac:dyDescent="0.3">
      <c r="A31" s="12" t="s">
        <v>19</v>
      </c>
      <c r="B31" t="str">
        <f>CONCATENATE("GRP 0 12345", $B$28)</f>
        <v>GRP 0 12345 DER2021.xlsx</v>
      </c>
      <c r="C31" s="124"/>
    </row>
    <row r="32" spans="1:3" ht="13" x14ac:dyDescent="0.3">
      <c r="A32" s="12" t="s">
        <v>20</v>
      </c>
      <c r="B32" s="154">
        <f>1+B3</f>
        <v>2022</v>
      </c>
      <c r="C32" s="124"/>
    </row>
  </sheetData>
  <sheetProtection algorithmName="SHA-512" hashValue="kMGDPfNkaQA4pZihcNDCoUj59v9C4QE/mZFPpXt/KX3g90eCTXtfvd9FNuLGqU8IetxoiGUZ6iPk5JWUKaCAxA==" saltValue="VfX11TS4ASOMLP5SBjZbdw==" spinCount="100000" sheet="1" objects="1" scenarios="1"/>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zoomScaleNormal="100" workbookViewId="0">
      <selection activeCell="D5" sqref="D5:G5"/>
    </sheetView>
  </sheetViews>
  <sheetFormatPr defaultColWidth="8.81640625" defaultRowHeight="12.5" x14ac:dyDescent="0.25"/>
  <cols>
    <col min="1" max="1" width="1.7265625" style="31" customWidth="1"/>
    <col min="2" max="2" width="7.26953125" style="31" customWidth="1"/>
    <col min="3" max="3" width="11.26953125" style="31" customWidth="1"/>
    <col min="4" max="4" width="18.453125" style="31" customWidth="1"/>
    <col min="5" max="5" width="8.7265625" style="31"/>
    <col min="6" max="6" width="5.7265625" style="31" customWidth="1"/>
    <col min="7" max="7" width="3.26953125" style="31" customWidth="1"/>
    <col min="8" max="8" width="6.26953125" style="31" customWidth="1"/>
    <col min="9" max="9" width="6.54296875" style="31" customWidth="1"/>
    <col min="10" max="10" width="7.54296875" style="31" customWidth="1"/>
    <col min="11" max="11" width="11.54296875" style="31" customWidth="1"/>
    <col min="12" max="12" width="3" style="31" customWidth="1"/>
    <col min="13" max="13" width="3.54296875" style="31" customWidth="1"/>
    <col min="14" max="14" width="1" style="31" customWidth="1"/>
    <col min="15" max="16384" width="8.81640625" style="31"/>
  </cols>
  <sheetData>
    <row r="1" spans="1:14" ht="23" x14ac:dyDescent="0.5">
      <c r="A1" s="286" t="str">
        <f>CONCATENATE(Metadata!$B$3, " DISALLOWED EXPENSES DATA CALL AFFIDAVIT")</f>
        <v>2021 DISALLOWED EXPENSES DATA CALL AFFIDAVIT</v>
      </c>
      <c r="B1" s="286"/>
      <c r="C1" s="286"/>
      <c r="D1" s="286"/>
      <c r="E1" s="286"/>
      <c r="F1" s="286"/>
      <c r="G1" s="286"/>
      <c r="H1" s="286"/>
      <c r="I1" s="286"/>
      <c r="J1" s="286"/>
      <c r="K1" s="286"/>
      <c r="L1" s="286"/>
      <c r="M1" s="286"/>
      <c r="N1" s="286"/>
    </row>
    <row r="2" spans="1:14" x14ac:dyDescent="0.25">
      <c r="A2" s="23"/>
      <c r="B2" s="23"/>
      <c r="C2" s="23"/>
      <c r="D2" s="23"/>
      <c r="E2" s="23"/>
      <c r="F2" s="23"/>
      <c r="G2" s="23"/>
      <c r="H2" s="23"/>
      <c r="I2" s="23"/>
      <c r="J2" s="23"/>
      <c r="K2" s="23"/>
      <c r="L2" s="23"/>
      <c r="M2" s="23"/>
      <c r="N2" s="23"/>
    </row>
    <row r="3" spans="1:14" ht="15.5" x14ac:dyDescent="0.35">
      <c r="A3" s="291" t="s">
        <v>4421</v>
      </c>
      <c r="B3" s="291"/>
      <c r="C3" s="291"/>
      <c r="D3" s="291"/>
      <c r="E3" s="291"/>
      <c r="F3" s="291"/>
      <c r="G3" s="291"/>
      <c r="H3" s="291"/>
      <c r="I3" s="291"/>
      <c r="J3" s="291"/>
      <c r="K3" s="291"/>
      <c r="L3" s="291"/>
      <c r="M3" s="291"/>
      <c r="N3" s="112"/>
    </row>
    <row r="4" spans="1:14" x14ac:dyDescent="0.25">
      <c r="A4" s="112"/>
      <c r="B4" s="112"/>
      <c r="C4" s="112"/>
      <c r="D4" s="112"/>
      <c r="E4" s="112"/>
      <c r="F4" s="112"/>
      <c r="G4" s="112"/>
      <c r="H4" s="112"/>
      <c r="I4" s="112"/>
      <c r="J4" s="112"/>
      <c r="K4" s="112"/>
      <c r="L4" s="112"/>
      <c r="M4" s="112"/>
      <c r="N4" s="112"/>
    </row>
    <row r="5" spans="1:14" ht="15.5" x14ac:dyDescent="0.35">
      <c r="A5" s="292" t="s">
        <v>4422</v>
      </c>
      <c r="B5" s="292"/>
      <c r="C5" s="292"/>
      <c r="D5" s="285"/>
      <c r="E5" s="285"/>
      <c r="F5" s="285"/>
      <c r="G5" s="285"/>
      <c r="H5" s="111"/>
      <c r="I5" s="111"/>
      <c r="J5" s="111"/>
      <c r="K5" s="111"/>
      <c r="L5" s="111"/>
      <c r="M5" s="111"/>
      <c r="N5" s="112"/>
    </row>
    <row r="6" spans="1:14" ht="14" x14ac:dyDescent="0.3">
      <c r="A6" s="111"/>
      <c r="B6" s="111"/>
      <c r="C6" s="111"/>
      <c r="D6" s="111"/>
      <c r="E6" s="111"/>
      <c r="F6" s="111"/>
      <c r="G6" s="111"/>
      <c r="H6" s="111"/>
      <c r="I6" s="111"/>
      <c r="J6" s="111"/>
      <c r="K6" s="111"/>
      <c r="L6" s="111"/>
      <c r="M6" s="111"/>
      <c r="N6" s="112"/>
    </row>
    <row r="7" spans="1:14" ht="15.5" x14ac:dyDescent="0.35">
      <c r="A7" s="292" t="s">
        <v>4423</v>
      </c>
      <c r="B7" s="292"/>
      <c r="C7" s="292"/>
      <c r="D7" s="285"/>
      <c r="E7" s="285"/>
      <c r="F7" s="285"/>
      <c r="G7" s="285"/>
      <c r="H7" s="111"/>
      <c r="I7" s="111"/>
      <c r="J7" s="111"/>
      <c r="K7" s="111"/>
      <c r="L7" s="111"/>
      <c r="M7" s="111"/>
      <c r="N7" s="112"/>
    </row>
    <row r="8" spans="1:14" ht="14" x14ac:dyDescent="0.3">
      <c r="A8" s="176"/>
      <c r="B8" s="176"/>
      <c r="C8" s="176"/>
      <c r="D8" s="113"/>
      <c r="E8" s="113"/>
      <c r="F8" s="113"/>
      <c r="G8" s="113"/>
      <c r="H8" s="111"/>
      <c r="I8" s="111"/>
      <c r="J8" s="111"/>
      <c r="K8" s="111"/>
      <c r="L8" s="111"/>
      <c r="M8" s="111"/>
      <c r="N8" s="112"/>
    </row>
    <row r="9" spans="1:14" ht="14" x14ac:dyDescent="0.3">
      <c r="A9" s="111"/>
      <c r="B9" s="111"/>
      <c r="C9" s="111"/>
      <c r="D9" s="111"/>
      <c r="E9" s="111"/>
      <c r="F9" s="111"/>
      <c r="G9" s="111"/>
      <c r="H9" s="111"/>
      <c r="I9" s="111"/>
      <c r="J9" s="111"/>
      <c r="K9" s="111"/>
      <c r="L9" s="111"/>
      <c r="M9" s="111"/>
      <c r="N9" s="112"/>
    </row>
    <row r="10" spans="1:14" ht="14" x14ac:dyDescent="0.3">
      <c r="A10" s="111" t="s">
        <v>4424</v>
      </c>
      <c r="B10" s="285"/>
      <c r="C10" s="285"/>
      <c r="D10" s="285"/>
      <c r="E10" s="289" t="s">
        <v>4425</v>
      </c>
      <c r="F10" s="289"/>
      <c r="G10" s="285"/>
      <c r="H10" s="285"/>
      <c r="I10" s="285"/>
      <c r="J10" s="285"/>
      <c r="K10" s="285"/>
      <c r="L10" s="285"/>
      <c r="M10" s="285"/>
      <c r="N10" s="112"/>
    </row>
    <row r="11" spans="1:14" ht="14" x14ac:dyDescent="0.3">
      <c r="A11" s="111"/>
      <c r="B11" s="114"/>
      <c r="C11" s="114"/>
      <c r="D11" s="114"/>
      <c r="E11" s="111"/>
      <c r="F11" s="111"/>
      <c r="G11" s="114"/>
      <c r="H11" s="114"/>
      <c r="I11" s="114"/>
      <c r="J11" s="114"/>
      <c r="K11" s="114"/>
      <c r="L11" s="111"/>
      <c r="M11" s="111"/>
      <c r="N11" s="112"/>
    </row>
    <row r="12" spans="1:14" s="115" customFormat="1" ht="14" x14ac:dyDescent="0.3">
      <c r="A12" s="289" t="s">
        <v>4426</v>
      </c>
      <c r="B12" s="289"/>
      <c r="C12" s="285"/>
      <c r="D12" s="285"/>
      <c r="E12" s="285"/>
      <c r="F12" s="285"/>
      <c r="G12" s="285"/>
      <c r="H12" s="285"/>
      <c r="I12" s="285"/>
      <c r="J12" s="285"/>
      <c r="K12" s="285"/>
      <c r="L12" s="285"/>
      <c r="M12" s="285"/>
      <c r="N12" s="111"/>
    </row>
    <row r="13" spans="1:14" ht="60" customHeight="1" x14ac:dyDescent="0.25">
      <c r="A13" s="290" t="s">
        <v>4427</v>
      </c>
      <c r="B13" s="290"/>
      <c r="C13" s="290"/>
      <c r="D13" s="290"/>
      <c r="E13" s="290"/>
      <c r="F13" s="290"/>
      <c r="G13" s="290"/>
      <c r="H13" s="290"/>
      <c r="I13" s="290"/>
      <c r="J13" s="290"/>
      <c r="K13" s="290"/>
      <c r="L13" s="290"/>
      <c r="M13" s="290"/>
      <c r="N13" s="112"/>
    </row>
    <row r="14" spans="1:14" ht="14" x14ac:dyDescent="0.3">
      <c r="A14" s="111"/>
      <c r="B14" s="111"/>
      <c r="C14" s="111"/>
      <c r="D14" s="111"/>
      <c r="E14" s="111"/>
      <c r="F14" s="111"/>
      <c r="G14" s="111"/>
      <c r="H14" s="111"/>
      <c r="I14" s="111"/>
      <c r="J14" s="111"/>
      <c r="K14" s="111"/>
      <c r="L14" s="111"/>
      <c r="M14" s="111"/>
      <c r="N14" s="112"/>
    </row>
    <row r="15" spans="1:14" ht="14" x14ac:dyDescent="0.3">
      <c r="A15" s="111"/>
      <c r="B15" s="111"/>
      <c r="C15" s="111"/>
      <c r="D15" s="111"/>
      <c r="E15" s="111"/>
      <c r="F15" s="114"/>
      <c r="G15" s="294"/>
      <c r="H15" s="294"/>
      <c r="I15" s="294"/>
      <c r="J15" s="294"/>
      <c r="K15" s="294"/>
      <c r="L15" s="294"/>
      <c r="M15" s="294"/>
      <c r="N15" s="112"/>
    </row>
    <row r="16" spans="1:14" ht="14" x14ac:dyDescent="0.3">
      <c r="A16" s="111"/>
      <c r="B16" s="111"/>
      <c r="C16" s="111"/>
      <c r="D16" s="111"/>
      <c r="E16" s="111"/>
      <c r="F16" s="111"/>
      <c r="G16" s="293" t="s">
        <v>4428</v>
      </c>
      <c r="H16" s="293"/>
      <c r="I16" s="111"/>
      <c r="J16" s="111"/>
      <c r="K16" s="111"/>
      <c r="L16" s="111"/>
      <c r="M16" s="111"/>
      <c r="N16" s="112"/>
    </row>
    <row r="17" spans="1:14" ht="14" x14ac:dyDescent="0.3">
      <c r="A17" s="111"/>
      <c r="B17" s="111"/>
      <c r="C17" s="111"/>
      <c r="D17" s="111"/>
      <c r="E17" s="111"/>
      <c r="F17" s="111"/>
      <c r="G17" s="111"/>
      <c r="H17" s="111"/>
      <c r="I17" s="111"/>
      <c r="J17" s="111"/>
      <c r="K17" s="111"/>
      <c r="L17" s="111"/>
      <c r="M17" s="111"/>
      <c r="N17" s="112"/>
    </row>
    <row r="18" spans="1:14" ht="14" x14ac:dyDescent="0.3">
      <c r="A18" s="295" t="s">
        <v>4429</v>
      </c>
      <c r="B18" s="295"/>
      <c r="C18" s="295"/>
      <c r="D18" s="295"/>
      <c r="E18" s="295"/>
      <c r="F18" s="295"/>
      <c r="G18" s="296"/>
      <c r="H18" s="296"/>
      <c r="I18" s="111" t="s">
        <v>4430</v>
      </c>
      <c r="J18" s="285"/>
      <c r="K18" s="285"/>
      <c r="L18" s="114">
        <v>20</v>
      </c>
      <c r="M18" s="40"/>
      <c r="N18" s="112" t="s">
        <v>4431</v>
      </c>
    </row>
    <row r="19" spans="1:14" ht="14" x14ac:dyDescent="0.3">
      <c r="A19" s="111"/>
      <c r="B19" s="111"/>
      <c r="C19" s="111"/>
      <c r="D19" s="111"/>
      <c r="E19" s="111"/>
      <c r="F19" s="111"/>
      <c r="G19" s="111"/>
      <c r="H19" s="111"/>
      <c r="I19" s="111"/>
      <c r="J19" s="111"/>
      <c r="K19" s="111"/>
      <c r="L19" s="111"/>
      <c r="M19" s="111"/>
      <c r="N19" s="112"/>
    </row>
    <row r="20" spans="1:14" ht="14" x14ac:dyDescent="0.3">
      <c r="A20" s="111"/>
      <c r="B20" s="111"/>
      <c r="C20" s="111"/>
      <c r="D20" s="111"/>
      <c r="E20" s="111"/>
      <c r="F20" s="111"/>
      <c r="G20" s="111"/>
      <c r="H20" s="111"/>
      <c r="I20" s="111"/>
      <c r="J20" s="111"/>
      <c r="K20" s="111"/>
      <c r="L20" s="111"/>
      <c r="M20" s="111"/>
      <c r="N20" s="112"/>
    </row>
    <row r="21" spans="1:14" ht="14" x14ac:dyDescent="0.3">
      <c r="A21" s="111"/>
      <c r="B21" s="111"/>
      <c r="C21" s="111"/>
      <c r="D21" s="111"/>
      <c r="E21" s="111"/>
      <c r="F21" s="114"/>
      <c r="G21" s="294"/>
      <c r="H21" s="294"/>
      <c r="I21" s="294"/>
      <c r="J21" s="294"/>
      <c r="K21" s="294"/>
      <c r="L21" s="294"/>
      <c r="M21" s="294"/>
      <c r="N21" s="112"/>
    </row>
    <row r="22" spans="1:14" ht="14" x14ac:dyDescent="0.3">
      <c r="A22" s="111"/>
      <c r="B22" s="111"/>
      <c r="C22" s="111"/>
      <c r="D22" s="111"/>
      <c r="E22" s="111"/>
      <c r="F22" s="111"/>
      <c r="G22" s="293" t="s">
        <v>4432</v>
      </c>
      <c r="H22" s="293"/>
      <c r="I22" s="293"/>
      <c r="J22" s="111"/>
      <c r="K22" s="111"/>
      <c r="L22" s="111"/>
      <c r="M22" s="111"/>
      <c r="N22" s="112"/>
    </row>
    <row r="23" spans="1:14" ht="14" x14ac:dyDescent="0.3">
      <c r="A23" s="111"/>
      <c r="B23" s="111"/>
      <c r="C23" s="111"/>
      <c r="D23" s="111"/>
      <c r="E23" s="111"/>
      <c r="F23" s="111"/>
      <c r="G23" s="111"/>
      <c r="H23" s="111"/>
      <c r="I23" s="111"/>
      <c r="J23" s="111"/>
      <c r="K23" s="111"/>
      <c r="L23" s="111"/>
      <c r="M23" s="111"/>
      <c r="N23" s="112"/>
    </row>
    <row r="24" spans="1:14" ht="14" x14ac:dyDescent="0.3">
      <c r="A24" s="111"/>
      <c r="B24" s="111"/>
      <c r="C24" s="111"/>
      <c r="D24" s="111"/>
      <c r="E24" s="111"/>
      <c r="F24" s="114"/>
      <c r="G24" s="224"/>
      <c r="H24" s="224"/>
      <c r="I24" s="224"/>
      <c r="J24" s="224"/>
      <c r="K24" s="224"/>
      <c r="L24" s="224"/>
      <c r="M24" s="224"/>
      <c r="N24" s="112"/>
    </row>
    <row r="25" spans="1:14" ht="14" x14ac:dyDescent="0.3">
      <c r="A25" s="111"/>
      <c r="B25" s="111"/>
      <c r="C25" s="111"/>
      <c r="D25" s="111"/>
      <c r="E25" s="111"/>
      <c r="F25" s="111"/>
      <c r="G25" s="293" t="s">
        <v>4433</v>
      </c>
      <c r="H25" s="293"/>
      <c r="I25" s="293"/>
      <c r="J25" s="293"/>
      <c r="K25" s="111"/>
      <c r="L25" s="111"/>
      <c r="M25" s="111"/>
      <c r="N25" s="112"/>
    </row>
    <row r="26" spans="1:14" ht="14" x14ac:dyDescent="0.3">
      <c r="A26" s="111"/>
      <c r="B26" s="111"/>
      <c r="C26" s="111"/>
      <c r="D26" s="111"/>
      <c r="E26" s="111"/>
      <c r="F26" s="111"/>
      <c r="G26" s="111"/>
      <c r="H26" s="111"/>
      <c r="I26" s="111"/>
      <c r="J26" s="111"/>
      <c r="K26" s="111"/>
      <c r="L26" s="111"/>
      <c r="M26" s="111"/>
      <c r="N26" s="112"/>
    </row>
    <row r="27" spans="1:14" ht="14" x14ac:dyDescent="0.3">
      <c r="A27" s="111"/>
      <c r="B27" s="111"/>
      <c r="C27" s="111"/>
      <c r="D27" s="111"/>
      <c r="E27" s="111"/>
      <c r="F27" s="111"/>
      <c r="G27" s="289" t="s">
        <v>4434</v>
      </c>
      <c r="H27" s="289"/>
      <c r="I27" s="289"/>
      <c r="J27" s="289"/>
      <c r="K27" s="111"/>
      <c r="L27" s="111"/>
      <c r="M27" s="111"/>
      <c r="N27" s="112"/>
    </row>
    <row r="28" spans="1:14" ht="14" x14ac:dyDescent="0.3">
      <c r="A28" s="111"/>
      <c r="B28" s="111"/>
      <c r="C28" s="111"/>
      <c r="D28" s="111"/>
      <c r="E28" s="111"/>
      <c r="F28" s="111"/>
      <c r="G28" s="111"/>
      <c r="H28" s="111"/>
      <c r="I28" s="111"/>
      <c r="J28" s="111"/>
      <c r="K28" s="111"/>
      <c r="L28" s="111"/>
      <c r="M28" s="111"/>
      <c r="N28" s="112"/>
    </row>
    <row r="29" spans="1:14" ht="14" x14ac:dyDescent="0.3">
      <c r="A29" s="111"/>
      <c r="B29" s="111"/>
      <c r="C29" s="111"/>
      <c r="D29" s="111"/>
      <c r="E29" s="111"/>
      <c r="F29" s="114"/>
      <c r="G29" s="284"/>
      <c r="H29" s="284"/>
      <c r="I29" s="284"/>
      <c r="J29" s="284"/>
      <c r="K29" s="111"/>
      <c r="L29" s="111"/>
      <c r="M29" s="111"/>
      <c r="N29" s="112"/>
    </row>
    <row r="30" spans="1:14" ht="14" x14ac:dyDescent="0.3">
      <c r="A30" s="111"/>
      <c r="B30" s="111"/>
      <c r="C30" s="111"/>
      <c r="D30" s="111"/>
      <c r="E30" s="111"/>
      <c r="F30" s="114"/>
      <c r="G30" s="177"/>
      <c r="H30" s="177"/>
      <c r="I30" s="177"/>
      <c r="J30" s="177"/>
      <c r="K30" s="111"/>
      <c r="L30" s="111"/>
      <c r="M30" s="111"/>
      <c r="N30" s="112"/>
    </row>
    <row r="31" spans="1:14" ht="14" x14ac:dyDescent="0.3">
      <c r="A31" s="111"/>
      <c r="B31" s="111"/>
      <c r="C31" s="111"/>
      <c r="D31" s="111"/>
      <c r="E31" s="111"/>
      <c r="F31" s="114"/>
      <c r="G31" s="177"/>
      <c r="H31" s="177"/>
      <c r="I31" s="177"/>
      <c r="J31" s="177"/>
      <c r="K31" s="111"/>
      <c r="L31" s="111"/>
      <c r="M31" s="111"/>
      <c r="N31" s="112"/>
    </row>
    <row r="32" spans="1:14" ht="14" x14ac:dyDescent="0.3">
      <c r="A32" s="111"/>
      <c r="B32" s="111"/>
      <c r="C32" s="111"/>
      <c r="D32" s="285"/>
      <c r="E32" s="285"/>
      <c r="F32" s="111"/>
      <c r="G32" s="285"/>
      <c r="H32" s="285"/>
      <c r="I32" s="285"/>
      <c r="J32" s="285"/>
      <c r="K32" s="285"/>
      <c r="L32" s="285"/>
      <c r="M32" s="111"/>
      <c r="N32" s="112"/>
    </row>
    <row r="33" spans="1:14" ht="14" x14ac:dyDescent="0.3">
      <c r="A33" s="112"/>
      <c r="B33" s="112"/>
      <c r="C33" s="112"/>
      <c r="D33" s="111" t="s">
        <v>4435</v>
      </c>
      <c r="E33" s="112"/>
      <c r="F33" s="192"/>
      <c r="G33" s="111" t="s">
        <v>4436</v>
      </c>
      <c r="H33" s="111"/>
      <c r="I33" s="111"/>
      <c r="J33" s="111"/>
      <c r="K33" s="111"/>
      <c r="L33" s="111"/>
      <c r="M33" s="111"/>
      <c r="N33" s="112"/>
    </row>
    <row r="34" spans="1:14" ht="15.5" x14ac:dyDescent="0.35">
      <c r="A34" s="112"/>
      <c r="B34" s="112"/>
      <c r="C34" s="112"/>
      <c r="D34" s="112"/>
      <c r="E34" s="112"/>
      <c r="F34" s="193"/>
      <c r="G34" s="193"/>
      <c r="H34" s="193"/>
      <c r="I34" s="193"/>
      <c r="J34" s="193"/>
      <c r="K34" s="193"/>
      <c r="L34" s="193"/>
      <c r="M34" s="193"/>
      <c r="N34" s="112"/>
    </row>
    <row r="35" spans="1:14" ht="15.5" x14ac:dyDescent="0.35">
      <c r="A35" s="112"/>
      <c r="B35" s="112"/>
      <c r="C35" s="112"/>
      <c r="D35" s="285"/>
      <c r="E35" s="285"/>
      <c r="F35" s="193"/>
      <c r="G35" s="285"/>
      <c r="H35" s="285"/>
      <c r="I35" s="285"/>
      <c r="J35" s="285"/>
      <c r="K35" s="285"/>
      <c r="L35" s="193"/>
      <c r="M35" s="193"/>
      <c r="N35" s="112"/>
    </row>
    <row r="36" spans="1:14" ht="15.5" x14ac:dyDescent="0.35">
      <c r="A36" s="112"/>
      <c r="B36" s="112"/>
      <c r="C36" s="112"/>
      <c r="D36" s="111" t="s">
        <v>4437</v>
      </c>
      <c r="E36" s="112"/>
      <c r="F36" s="193"/>
      <c r="G36" s="111" t="s">
        <v>4438</v>
      </c>
      <c r="H36" s="111"/>
      <c r="I36" s="111"/>
      <c r="J36" s="111"/>
      <c r="K36" s="193"/>
      <c r="L36" s="193"/>
      <c r="M36" s="193"/>
      <c r="N36" s="112"/>
    </row>
    <row r="37" spans="1:14" ht="15.5" x14ac:dyDescent="0.35">
      <c r="A37" s="112"/>
      <c r="B37" s="112"/>
      <c r="C37" s="112"/>
      <c r="D37" s="112"/>
      <c r="E37" s="112"/>
      <c r="F37" s="193"/>
      <c r="G37" s="193"/>
      <c r="H37" s="193"/>
      <c r="I37" s="193"/>
      <c r="J37" s="193"/>
      <c r="K37" s="193"/>
      <c r="L37" s="193"/>
      <c r="M37" s="193"/>
      <c r="N37" s="112"/>
    </row>
    <row r="38" spans="1:14" ht="14" x14ac:dyDescent="0.3">
      <c r="A38" s="112"/>
      <c r="B38" s="112"/>
      <c r="C38" s="112"/>
      <c r="D38" s="112"/>
      <c r="E38" s="112"/>
      <c r="F38" s="112"/>
      <c r="G38" s="285"/>
      <c r="H38" s="285"/>
      <c r="I38" s="285"/>
      <c r="J38" s="285"/>
      <c r="K38" s="285"/>
      <c r="L38" s="112"/>
      <c r="M38" s="112"/>
      <c r="N38" s="112"/>
    </row>
    <row r="39" spans="1:14" x14ac:dyDescent="0.25">
      <c r="A39" s="112"/>
      <c r="B39" s="112"/>
      <c r="C39" s="112"/>
      <c r="D39" s="112"/>
      <c r="E39" s="112"/>
      <c r="F39" s="112"/>
      <c r="H39" s="112"/>
      <c r="I39" s="112"/>
      <c r="J39" s="112"/>
      <c r="K39" s="112"/>
      <c r="L39" s="112"/>
      <c r="M39" s="112"/>
      <c r="N39" s="112"/>
    </row>
    <row r="40" spans="1:14" ht="14" x14ac:dyDescent="0.3">
      <c r="A40" s="287" t="s">
        <v>4439</v>
      </c>
      <c r="B40" s="287"/>
      <c r="C40" s="288"/>
      <c r="D40" s="288"/>
      <c r="E40" s="288"/>
      <c r="F40" s="112"/>
      <c r="G40" s="285"/>
      <c r="H40" s="285"/>
      <c r="I40" s="285"/>
      <c r="J40" s="285"/>
      <c r="K40" s="285"/>
      <c r="L40" s="112"/>
      <c r="M40" s="112"/>
      <c r="N40" s="112"/>
    </row>
    <row r="41" spans="1:14" ht="14" x14ac:dyDescent="0.3">
      <c r="A41" s="287" t="s">
        <v>4440</v>
      </c>
      <c r="B41" s="287"/>
      <c r="C41" s="194"/>
      <c r="D41" s="120"/>
      <c r="E41" s="120"/>
      <c r="F41" s="112"/>
      <c r="G41" s="111" t="s">
        <v>4441</v>
      </c>
      <c r="K41" s="112"/>
      <c r="L41" s="112"/>
      <c r="M41" s="112"/>
      <c r="N41" s="112"/>
    </row>
    <row r="42" spans="1:14" x14ac:dyDescent="0.25">
      <c r="A42" s="287" t="s">
        <v>4442</v>
      </c>
      <c r="B42" s="287"/>
      <c r="C42" s="195"/>
      <c r="D42" s="120"/>
      <c r="E42" s="120"/>
      <c r="F42" s="112"/>
      <c r="H42" s="112"/>
      <c r="I42" s="112"/>
      <c r="J42" s="112"/>
      <c r="K42" s="112"/>
      <c r="L42" s="112"/>
      <c r="M42" s="112"/>
      <c r="N42" s="112"/>
    </row>
    <row r="43" spans="1:14" ht="14" x14ac:dyDescent="0.3">
      <c r="A43" s="287" t="s">
        <v>4443</v>
      </c>
      <c r="B43" s="287"/>
      <c r="C43" s="175"/>
      <c r="D43" s="120"/>
      <c r="E43" s="120"/>
      <c r="F43" s="112"/>
      <c r="G43" s="111"/>
      <c r="H43" s="112"/>
      <c r="I43" s="112"/>
      <c r="J43" s="112"/>
      <c r="K43" s="112"/>
      <c r="L43" s="112"/>
      <c r="M43" s="112"/>
      <c r="N43" s="112"/>
    </row>
    <row r="44" spans="1:14" ht="14" x14ac:dyDescent="0.3">
      <c r="A44" s="196"/>
      <c r="B44" s="196"/>
      <c r="C44" s="196"/>
      <c r="D44" s="197"/>
      <c r="E44" s="197"/>
      <c r="F44" s="112"/>
      <c r="G44" s="298"/>
      <c r="H44" s="298"/>
      <c r="I44" s="298"/>
      <c r="J44" s="298"/>
      <c r="K44" s="112"/>
      <c r="L44" s="112"/>
      <c r="M44" s="112"/>
      <c r="N44" s="112"/>
    </row>
    <row r="45" spans="1:14" ht="14" x14ac:dyDescent="0.3">
      <c r="A45" s="299" t="str">
        <f>CONCATENATE(Metadata!$B$32, " Texas Department of Insurance")</f>
        <v>2022 Texas Department of Insurance</v>
      </c>
      <c r="B45" s="299"/>
      <c r="C45" s="299"/>
      <c r="D45" s="299"/>
      <c r="E45" s="112"/>
      <c r="F45" s="116"/>
      <c r="G45" s="298"/>
      <c r="H45" s="298"/>
      <c r="I45" s="298"/>
      <c r="J45" s="298"/>
      <c r="K45" s="112"/>
      <c r="L45" s="112"/>
      <c r="M45" s="112"/>
      <c r="N45" s="112"/>
    </row>
    <row r="46" spans="1:14" ht="14" x14ac:dyDescent="0.3">
      <c r="E46" s="112"/>
      <c r="F46" s="116"/>
      <c r="G46" s="117"/>
      <c r="H46" s="114"/>
      <c r="I46" s="114"/>
      <c r="J46" s="114"/>
      <c r="K46" s="112"/>
      <c r="L46" s="112"/>
      <c r="M46" s="112"/>
      <c r="N46" s="112"/>
    </row>
    <row r="47" spans="1:14" ht="15.5" x14ac:dyDescent="0.35">
      <c r="A47" s="198"/>
      <c r="B47" s="198"/>
      <c r="C47" s="198"/>
      <c r="D47" s="198"/>
      <c r="E47" s="198"/>
      <c r="F47" s="198"/>
      <c r="G47" s="198"/>
      <c r="H47" s="198"/>
      <c r="I47" s="198"/>
      <c r="J47" s="198"/>
      <c r="K47" s="198"/>
      <c r="L47" s="198"/>
      <c r="M47" s="198"/>
    </row>
    <row r="48" spans="1:14" ht="15.5" x14ac:dyDescent="0.35">
      <c r="A48" s="198"/>
      <c r="B48" s="118" t="s">
        <v>4444</v>
      </c>
      <c r="C48" s="198"/>
      <c r="D48" s="198"/>
      <c r="E48" s="198"/>
      <c r="F48" s="198"/>
      <c r="G48" s="198"/>
      <c r="H48" s="198"/>
      <c r="I48" s="198"/>
      <c r="J48" s="198"/>
      <c r="K48" s="198"/>
      <c r="L48" s="198"/>
      <c r="M48" s="198"/>
    </row>
    <row r="49" spans="1:14" ht="15.75" customHeight="1" x14ac:dyDescent="0.35">
      <c r="A49" s="198"/>
      <c r="B49" s="297" t="s">
        <v>4445</v>
      </c>
      <c r="C49" s="297"/>
      <c r="D49" s="297"/>
      <c r="E49" s="297"/>
      <c r="F49" s="297"/>
      <c r="G49" s="297"/>
      <c r="H49" s="297"/>
      <c r="I49" s="297"/>
      <c r="J49" s="297"/>
      <c r="K49" s="297"/>
      <c r="L49" s="297"/>
      <c r="M49" s="297"/>
      <c r="N49" s="297"/>
    </row>
    <row r="50" spans="1:14" ht="15.5" x14ac:dyDescent="0.35">
      <c r="A50" s="198"/>
      <c r="B50" s="297"/>
      <c r="C50" s="297"/>
      <c r="D50" s="297"/>
      <c r="E50" s="297"/>
      <c r="F50" s="297"/>
      <c r="G50" s="297"/>
      <c r="H50" s="297"/>
      <c r="I50" s="297"/>
      <c r="J50" s="297"/>
      <c r="K50" s="297"/>
      <c r="L50" s="297"/>
      <c r="M50" s="297"/>
      <c r="N50" s="297"/>
    </row>
    <row r="51" spans="1:14" ht="15.5" x14ac:dyDescent="0.35">
      <c r="A51" s="198"/>
      <c r="B51" s="297"/>
      <c r="C51" s="297"/>
      <c r="D51" s="297"/>
      <c r="E51" s="297"/>
      <c r="F51" s="297"/>
      <c r="G51" s="297"/>
      <c r="H51" s="297"/>
      <c r="I51" s="297"/>
      <c r="J51" s="297"/>
      <c r="K51" s="297"/>
      <c r="L51" s="297"/>
      <c r="M51" s="297"/>
      <c r="N51" s="297"/>
    </row>
    <row r="52" spans="1:14" ht="15.5" x14ac:dyDescent="0.35">
      <c r="A52" s="198"/>
      <c r="B52" s="297"/>
      <c r="C52" s="297"/>
      <c r="D52" s="297"/>
      <c r="E52" s="297"/>
      <c r="F52" s="297"/>
      <c r="G52" s="297"/>
      <c r="H52" s="297"/>
      <c r="I52" s="297"/>
      <c r="J52" s="297"/>
      <c r="K52" s="297"/>
      <c r="L52" s="297"/>
      <c r="M52" s="297"/>
      <c r="N52" s="297"/>
    </row>
    <row r="53" spans="1:14" ht="15.5" x14ac:dyDescent="0.35">
      <c r="A53" s="198"/>
      <c r="B53" s="297"/>
      <c r="C53" s="297"/>
      <c r="D53" s="297"/>
      <c r="E53" s="297"/>
      <c r="F53" s="297"/>
      <c r="G53" s="297"/>
      <c r="H53" s="297"/>
      <c r="I53" s="297"/>
      <c r="J53" s="297"/>
      <c r="K53" s="297"/>
      <c r="L53" s="297"/>
      <c r="M53" s="297"/>
      <c r="N53" s="297"/>
    </row>
    <row r="54" spans="1:14" ht="15.75" customHeight="1" x14ac:dyDescent="0.35">
      <c r="A54" s="198"/>
      <c r="B54" s="297"/>
      <c r="C54" s="297"/>
      <c r="D54" s="297"/>
      <c r="E54" s="297"/>
      <c r="F54" s="297"/>
      <c r="G54" s="297"/>
      <c r="H54" s="297"/>
      <c r="I54" s="297"/>
      <c r="J54" s="297"/>
      <c r="K54" s="297"/>
      <c r="L54" s="297"/>
      <c r="M54" s="297"/>
      <c r="N54" s="297"/>
    </row>
    <row r="55" spans="1:14" ht="15.75" customHeight="1" x14ac:dyDescent="0.35">
      <c r="A55" s="198"/>
      <c r="B55" s="297"/>
      <c r="C55" s="297"/>
      <c r="D55" s="297"/>
      <c r="E55" s="297"/>
      <c r="F55" s="297"/>
      <c r="G55" s="297"/>
      <c r="H55" s="297"/>
      <c r="I55" s="297"/>
      <c r="J55" s="297"/>
      <c r="K55" s="297"/>
      <c r="L55" s="297"/>
      <c r="M55" s="297"/>
      <c r="N55" s="297"/>
    </row>
    <row r="56" spans="1:14" ht="10.5" customHeight="1" x14ac:dyDescent="0.35">
      <c r="A56" s="198"/>
      <c r="B56" s="119"/>
      <c r="C56" s="198"/>
      <c r="D56" s="198"/>
      <c r="E56" s="198"/>
      <c r="F56" s="198"/>
      <c r="G56" s="198"/>
      <c r="H56" s="198"/>
      <c r="I56" s="198"/>
      <c r="J56" s="198"/>
      <c r="K56" s="198"/>
      <c r="L56" s="198"/>
      <c r="M56" s="198"/>
    </row>
    <row r="57" spans="1:14" ht="15.5" x14ac:dyDescent="0.35">
      <c r="A57" s="198"/>
      <c r="B57" s="118" t="s">
        <v>4446</v>
      </c>
      <c r="C57" s="198"/>
      <c r="D57" s="198"/>
      <c r="E57" s="198"/>
      <c r="F57" s="198"/>
      <c r="G57" s="198"/>
      <c r="H57" s="198"/>
      <c r="I57" s="198"/>
      <c r="J57" s="198"/>
      <c r="K57" s="198"/>
      <c r="L57" s="198"/>
      <c r="M57" s="198"/>
    </row>
    <row r="58" spans="1:14" ht="15.75" customHeight="1" x14ac:dyDescent="0.35">
      <c r="A58" s="198"/>
      <c r="B58" s="297" t="s">
        <v>4447</v>
      </c>
      <c r="C58" s="297"/>
      <c r="D58" s="297"/>
      <c r="E58" s="297"/>
      <c r="F58" s="297"/>
      <c r="G58" s="297"/>
      <c r="H58" s="297"/>
      <c r="I58" s="297"/>
      <c r="J58" s="297"/>
      <c r="K58" s="297"/>
      <c r="L58" s="297"/>
      <c r="M58" s="297"/>
      <c r="N58" s="297"/>
    </row>
    <row r="59" spans="1:14" ht="15.5" x14ac:dyDescent="0.35">
      <c r="A59" s="198"/>
      <c r="B59" s="297"/>
      <c r="C59" s="297"/>
      <c r="D59" s="297"/>
      <c r="E59" s="297"/>
      <c r="F59" s="297"/>
      <c r="G59" s="297"/>
      <c r="H59" s="297"/>
      <c r="I59" s="297"/>
      <c r="J59" s="297"/>
      <c r="K59" s="297"/>
      <c r="L59" s="297"/>
      <c r="M59" s="297"/>
      <c r="N59" s="297"/>
    </row>
    <row r="60" spans="1:14" ht="15.5" x14ac:dyDescent="0.35">
      <c r="A60" s="198"/>
      <c r="B60" s="297"/>
      <c r="C60" s="297"/>
      <c r="D60" s="297"/>
      <c r="E60" s="297"/>
      <c r="F60" s="297"/>
      <c r="G60" s="297"/>
      <c r="H60" s="297"/>
      <c r="I60" s="297"/>
      <c r="J60" s="297"/>
      <c r="K60" s="297"/>
      <c r="L60" s="297"/>
      <c r="M60" s="297"/>
      <c r="N60" s="297"/>
    </row>
    <row r="61" spans="1:14" ht="15.5" x14ac:dyDescent="0.35">
      <c r="A61" s="198"/>
      <c r="B61" s="297"/>
      <c r="C61" s="297"/>
      <c r="D61" s="297"/>
      <c r="E61" s="297"/>
      <c r="F61" s="297"/>
      <c r="G61" s="297"/>
      <c r="H61" s="297"/>
      <c r="I61" s="297"/>
      <c r="J61" s="297"/>
      <c r="K61" s="297"/>
      <c r="L61" s="297"/>
      <c r="M61" s="297"/>
      <c r="N61" s="297"/>
    </row>
    <row r="62" spans="1:14" ht="15.5" x14ac:dyDescent="0.35">
      <c r="A62" s="198"/>
      <c r="B62" s="297"/>
      <c r="C62" s="297"/>
      <c r="D62" s="297"/>
      <c r="E62" s="297"/>
      <c r="F62" s="297"/>
      <c r="G62" s="297"/>
      <c r="H62" s="297"/>
      <c r="I62" s="297"/>
      <c r="J62" s="297"/>
      <c r="K62" s="297"/>
      <c r="L62" s="297"/>
      <c r="M62" s="297"/>
      <c r="N62" s="297"/>
    </row>
    <row r="63" spans="1:14" ht="15.5" x14ac:dyDescent="0.35">
      <c r="A63" s="198"/>
      <c r="B63" s="297"/>
      <c r="C63" s="297"/>
      <c r="D63" s="297"/>
      <c r="E63" s="297"/>
      <c r="F63" s="297"/>
      <c r="G63" s="297"/>
      <c r="H63" s="297"/>
      <c r="I63" s="297"/>
      <c r="J63" s="297"/>
      <c r="K63" s="297"/>
      <c r="L63" s="297"/>
      <c r="M63" s="297"/>
      <c r="N63" s="297"/>
    </row>
    <row r="64" spans="1:14" ht="15.5" x14ac:dyDescent="0.35">
      <c r="A64" s="198"/>
      <c r="B64" s="297"/>
      <c r="C64" s="297"/>
      <c r="D64" s="297"/>
      <c r="E64" s="297"/>
      <c r="F64" s="297"/>
      <c r="G64" s="297"/>
      <c r="H64" s="297"/>
      <c r="I64" s="297"/>
      <c r="J64" s="297"/>
      <c r="K64" s="297"/>
      <c r="L64" s="297"/>
      <c r="M64" s="297"/>
      <c r="N64" s="297"/>
    </row>
    <row r="65" spans="1:14" ht="15.5" x14ac:dyDescent="0.35">
      <c r="A65" s="198"/>
      <c r="B65" s="297"/>
      <c r="C65" s="297"/>
      <c r="D65" s="297"/>
      <c r="E65" s="297"/>
      <c r="F65" s="297"/>
      <c r="G65" s="297"/>
      <c r="H65" s="297"/>
      <c r="I65" s="297"/>
      <c r="J65" s="297"/>
      <c r="K65" s="297"/>
      <c r="L65" s="297"/>
      <c r="M65" s="297"/>
      <c r="N65" s="297"/>
    </row>
    <row r="66" spans="1:14" ht="15.5" x14ac:dyDescent="0.35">
      <c r="A66" s="198"/>
      <c r="B66" s="297"/>
      <c r="C66" s="297"/>
      <c r="D66" s="297"/>
      <c r="E66" s="297"/>
      <c r="F66" s="297"/>
      <c r="G66" s="297"/>
      <c r="H66" s="297"/>
      <c r="I66" s="297"/>
      <c r="J66" s="297"/>
      <c r="K66" s="297"/>
      <c r="L66" s="297"/>
      <c r="M66" s="297"/>
      <c r="N66" s="297"/>
    </row>
    <row r="67" spans="1:14" ht="15.5" x14ac:dyDescent="0.35">
      <c r="A67" s="198"/>
      <c r="B67" s="297"/>
      <c r="C67" s="297"/>
      <c r="D67" s="297"/>
      <c r="E67" s="297"/>
      <c r="F67" s="297"/>
      <c r="G67" s="297"/>
      <c r="H67" s="297"/>
      <c r="I67" s="297"/>
      <c r="J67" s="297"/>
      <c r="K67" s="297"/>
      <c r="L67" s="297"/>
      <c r="M67" s="297"/>
      <c r="N67" s="297"/>
    </row>
    <row r="68" spans="1:14" ht="15.5" x14ac:dyDescent="0.35">
      <c r="A68" s="198"/>
      <c r="B68" s="297"/>
      <c r="C68" s="297"/>
      <c r="D68" s="297"/>
      <c r="E68" s="297"/>
      <c r="F68" s="297"/>
      <c r="G68" s="297"/>
      <c r="H68" s="297"/>
      <c r="I68" s="297"/>
      <c r="J68" s="297"/>
      <c r="K68" s="297"/>
      <c r="L68" s="297"/>
      <c r="M68" s="297"/>
      <c r="N68" s="297"/>
    </row>
    <row r="69" spans="1:14" ht="15.5" x14ac:dyDescent="0.35">
      <c r="A69" s="198"/>
      <c r="B69" s="198"/>
      <c r="C69" s="198"/>
      <c r="D69" s="198"/>
      <c r="E69" s="198"/>
      <c r="F69" s="198"/>
      <c r="G69" s="198"/>
      <c r="H69" s="198"/>
      <c r="I69" s="198"/>
      <c r="J69" s="198"/>
      <c r="K69" s="198"/>
      <c r="L69" s="198"/>
      <c r="M69" s="198"/>
    </row>
  </sheetData>
  <sheetProtection algorithmName="SHA-512" hashValue="Vd+FbGAsID6DqN6GE//t7LKZB9aaWLFudWt/mTK+4q3oXftZzXt2Zfp1pvJYrWWMpc6GuYnI/0kuCgSAZzD5AA==" saltValue="vN0JwOIx/wS3SzQVEwSwag==" spinCount="100000" sheet="1" selectLockedCells="1"/>
  <mergeCells count="39">
    <mergeCell ref="D32:E32"/>
    <mergeCell ref="D35:E35"/>
    <mergeCell ref="G38:K38"/>
    <mergeCell ref="G40:K40"/>
    <mergeCell ref="G32:L32"/>
    <mergeCell ref="B49:N55"/>
    <mergeCell ref="B58:N68"/>
    <mergeCell ref="A43:B43"/>
    <mergeCell ref="G44:J44"/>
    <mergeCell ref="A45:D45"/>
    <mergeCell ref="G45:J45"/>
    <mergeCell ref="B10:D10"/>
    <mergeCell ref="G10:M10"/>
    <mergeCell ref="D7:G7"/>
    <mergeCell ref="A18:F18"/>
    <mergeCell ref="G18:H18"/>
    <mergeCell ref="J18:K18"/>
    <mergeCell ref="E10:F10"/>
    <mergeCell ref="G21:M21"/>
    <mergeCell ref="G22:I22"/>
    <mergeCell ref="G24:M24"/>
    <mergeCell ref="G25:J25"/>
    <mergeCell ref="G27:J27"/>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s>
  <phoneticPr fontId="7" type="noConversion"/>
  <printOptions horizontalCentered="1"/>
  <pageMargins left="0.75" right="0.75" top="0.81" bottom="0.75" header="0.5" footer="0.5"/>
  <pageSetup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94"/>
  <sheetViews>
    <sheetView tabSelected="1" zoomScaleNormal="100" workbookViewId="0">
      <selection activeCell="A4" sqref="A4"/>
    </sheetView>
  </sheetViews>
  <sheetFormatPr defaultRowHeight="12.5" x14ac:dyDescent="0.25"/>
  <cols>
    <col min="1" max="1" width="2.81640625" customWidth="1"/>
    <col min="2" max="2" width="2.7265625" customWidth="1"/>
    <col min="5" max="5" width="7.453125" customWidth="1"/>
    <col min="6" max="6" width="2" customWidth="1"/>
    <col min="9" max="9" width="42.453125" customWidth="1"/>
  </cols>
  <sheetData>
    <row r="1" spans="1:9" ht="15.75" customHeight="1" x14ac:dyDescent="0.35">
      <c r="A1" s="200" t="str">
        <f>CONCATENATE(" ", Metadata!$B$3, " TEXAS DISALLOWED EXPENSES DATA CALL")</f>
        <v xml:space="preserve"> 2021 TEXAS DISALLOWED EXPENSES DATA CALL</v>
      </c>
      <c r="B1" s="200"/>
      <c r="C1" s="200"/>
      <c r="D1" s="200"/>
      <c r="E1" s="200"/>
      <c r="F1" s="200"/>
      <c r="G1" s="200"/>
      <c r="H1" s="200"/>
      <c r="I1" s="200"/>
    </row>
    <row r="2" spans="1:9" ht="15.5" x14ac:dyDescent="0.35">
      <c r="A2" s="200" t="str">
        <f>CONCATENATE("CALENDAR YEAR ", Metadata!$B$3, " EXPERIENCE")</f>
        <v>CALENDAR YEAR 2021 EXPERIENCE</v>
      </c>
      <c r="B2" s="200"/>
      <c r="C2" s="200"/>
      <c r="D2" s="200"/>
      <c r="E2" s="200"/>
      <c r="F2" s="200"/>
      <c r="G2" s="200"/>
      <c r="H2" s="200"/>
      <c r="I2" s="200"/>
    </row>
    <row r="3" spans="1:9" ht="5.65" customHeight="1" x14ac:dyDescent="0.25">
      <c r="A3" s="58"/>
      <c r="B3" s="58"/>
      <c r="C3" s="58"/>
      <c r="D3" s="58"/>
      <c r="E3" s="58"/>
      <c r="F3" s="58"/>
      <c r="G3" s="58"/>
      <c r="H3" s="58"/>
      <c r="I3" s="58"/>
    </row>
    <row r="4" spans="1:9" ht="13.5" customHeight="1" x14ac:dyDescent="0.3">
      <c r="A4" s="59" t="s">
        <v>21</v>
      </c>
      <c r="B4" s="58"/>
      <c r="C4" s="58"/>
      <c r="D4" s="58"/>
      <c r="E4" s="58"/>
      <c r="F4" s="58"/>
      <c r="G4" s="58"/>
      <c r="H4" s="58"/>
      <c r="I4" s="58"/>
    </row>
    <row r="5" spans="1:9" ht="4.5" customHeight="1" x14ac:dyDescent="0.25">
      <c r="A5" s="58"/>
      <c r="B5" s="58"/>
      <c r="C5" s="58"/>
      <c r="D5" s="58"/>
      <c r="E5" s="58"/>
      <c r="F5" s="58"/>
      <c r="G5" s="58"/>
      <c r="H5" s="58"/>
      <c r="I5" s="58"/>
    </row>
    <row r="6" spans="1:9" ht="41.65" customHeight="1" x14ac:dyDescent="0.3">
      <c r="A6" s="199"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2021:</v>
      </c>
      <c r="B6" s="199"/>
      <c r="C6" s="199"/>
      <c r="D6" s="199"/>
      <c r="E6" s="199"/>
      <c r="F6" s="199"/>
      <c r="G6" s="199"/>
      <c r="H6" s="199"/>
      <c r="I6" s="199"/>
    </row>
    <row r="7" spans="1:9" ht="4.5" customHeight="1" x14ac:dyDescent="0.25">
      <c r="A7" s="58"/>
      <c r="B7" s="58"/>
      <c r="C7" s="58"/>
      <c r="D7" s="58"/>
      <c r="E7" s="58"/>
      <c r="F7" s="58"/>
      <c r="G7" s="58"/>
      <c r="H7" s="58"/>
      <c r="I7" s="58"/>
    </row>
    <row r="8" spans="1:9" ht="14" x14ac:dyDescent="0.3">
      <c r="A8" s="60" t="s">
        <v>22</v>
      </c>
      <c r="B8" s="58"/>
      <c r="C8" s="58"/>
      <c r="D8" s="58"/>
      <c r="E8" s="73"/>
      <c r="F8" s="58"/>
      <c r="G8" s="58"/>
      <c r="H8" s="58"/>
      <c r="I8" s="58"/>
    </row>
    <row r="9" spans="1:9" ht="14" x14ac:dyDescent="0.3">
      <c r="A9" s="60" t="s">
        <v>23</v>
      </c>
      <c r="B9" s="58"/>
      <c r="C9" s="58"/>
      <c r="D9" s="58"/>
      <c r="E9" s="73"/>
      <c r="F9" s="58"/>
      <c r="G9" s="58"/>
      <c r="H9" s="58"/>
      <c r="I9" s="58"/>
    </row>
    <row r="10" spans="1:9" ht="14" x14ac:dyDescent="0.3">
      <c r="A10" s="60" t="s">
        <v>24</v>
      </c>
      <c r="B10" s="58"/>
      <c r="C10" s="58"/>
      <c r="D10" s="58"/>
      <c r="E10" s="73"/>
      <c r="F10" s="58"/>
      <c r="G10" s="58"/>
      <c r="H10" s="58"/>
      <c r="I10" s="58"/>
    </row>
    <row r="11" spans="1:9" ht="14" x14ac:dyDescent="0.3">
      <c r="A11" s="60" t="s">
        <v>25</v>
      </c>
      <c r="B11" s="58"/>
      <c r="C11" s="58"/>
      <c r="D11" s="58"/>
      <c r="E11" s="73"/>
      <c r="F11" s="58"/>
      <c r="G11" s="58"/>
      <c r="H11" s="58"/>
      <c r="I11" s="58"/>
    </row>
    <row r="12" spans="1:9" ht="14" x14ac:dyDescent="0.3">
      <c r="A12" s="60" t="s">
        <v>26</v>
      </c>
      <c r="B12" s="58"/>
      <c r="C12" s="58"/>
      <c r="D12" s="58"/>
      <c r="E12" s="73"/>
      <c r="F12" s="58"/>
      <c r="G12" s="58"/>
      <c r="H12" s="58"/>
      <c r="I12" s="58"/>
    </row>
    <row r="13" spans="1:9" ht="14" x14ac:dyDescent="0.3">
      <c r="A13" s="60" t="s">
        <v>27</v>
      </c>
      <c r="B13" s="58"/>
      <c r="C13" s="58"/>
      <c r="D13" s="58"/>
      <c r="E13" s="73"/>
      <c r="F13" s="58"/>
      <c r="G13" s="58"/>
      <c r="H13" s="58"/>
      <c r="I13" s="58"/>
    </row>
    <row r="14" spans="1:9" ht="14" x14ac:dyDescent="0.3">
      <c r="A14" s="81" t="s">
        <v>28</v>
      </c>
      <c r="B14" s="65"/>
      <c r="C14" s="65"/>
      <c r="D14" s="65"/>
      <c r="E14" s="82"/>
      <c r="F14" s="65"/>
      <c r="G14" s="65"/>
      <c r="H14" s="65"/>
      <c r="I14" s="65"/>
    </row>
    <row r="15" spans="1:9" ht="14" x14ac:dyDescent="0.3">
      <c r="A15" s="60" t="s">
        <v>29</v>
      </c>
      <c r="B15" s="58"/>
      <c r="C15" s="58"/>
      <c r="D15" s="58"/>
      <c r="E15" s="73"/>
      <c r="F15" s="58"/>
      <c r="G15" s="58"/>
      <c r="H15" s="58"/>
      <c r="I15" s="58"/>
    </row>
    <row r="16" spans="1:9" ht="14" x14ac:dyDescent="0.3">
      <c r="A16" s="60" t="s">
        <v>30</v>
      </c>
      <c r="B16" s="58"/>
      <c r="C16" s="58"/>
      <c r="D16" s="58"/>
      <c r="E16" s="73"/>
      <c r="F16" s="58"/>
      <c r="G16" s="58"/>
      <c r="H16" s="58"/>
      <c r="I16" s="58"/>
    </row>
    <row r="17" spans="1:9" ht="14" x14ac:dyDescent="0.3">
      <c r="A17" s="60" t="s">
        <v>31</v>
      </c>
      <c r="B17" s="58"/>
      <c r="C17" s="58"/>
      <c r="D17" s="58"/>
      <c r="E17" s="73"/>
      <c r="F17" s="58"/>
      <c r="G17" s="58"/>
      <c r="H17" s="58"/>
      <c r="I17" s="58"/>
    </row>
    <row r="18" spans="1:9" ht="14" x14ac:dyDescent="0.3">
      <c r="A18" s="60" t="s">
        <v>32</v>
      </c>
      <c r="B18" s="58"/>
      <c r="C18" s="58"/>
      <c r="D18" s="58"/>
      <c r="E18" s="73"/>
      <c r="F18" s="58"/>
      <c r="G18" s="58"/>
      <c r="H18" s="58"/>
      <c r="I18" s="58"/>
    </row>
    <row r="19" spans="1:9" ht="14" x14ac:dyDescent="0.3">
      <c r="A19" s="60" t="s">
        <v>33</v>
      </c>
      <c r="B19" s="58"/>
      <c r="C19" s="58"/>
      <c r="D19" s="58"/>
      <c r="E19" s="73"/>
      <c r="F19" s="58"/>
      <c r="G19" s="58"/>
      <c r="H19" s="58"/>
      <c r="I19" s="58"/>
    </row>
    <row r="20" spans="1:9" ht="14" x14ac:dyDescent="0.3">
      <c r="A20" s="60" t="s">
        <v>34</v>
      </c>
      <c r="B20" s="58"/>
      <c r="C20" s="58"/>
      <c r="D20" s="58"/>
      <c r="E20" s="73"/>
      <c r="F20" s="58"/>
      <c r="G20" s="58"/>
      <c r="H20" s="58"/>
      <c r="I20" s="58"/>
    </row>
    <row r="21" spans="1:9" ht="14" x14ac:dyDescent="0.3">
      <c r="A21" s="60" t="s">
        <v>35</v>
      </c>
      <c r="B21" s="58"/>
      <c r="C21" s="58"/>
      <c r="D21" s="58"/>
      <c r="E21" s="73"/>
      <c r="F21" s="58"/>
      <c r="G21" s="58"/>
      <c r="H21" s="58"/>
      <c r="I21" s="58"/>
    </row>
    <row r="22" spans="1:9" ht="14" x14ac:dyDescent="0.3">
      <c r="A22" s="60" t="s">
        <v>36</v>
      </c>
      <c r="B22" s="58"/>
      <c r="C22" s="58"/>
      <c r="D22" s="58"/>
      <c r="E22" s="73"/>
      <c r="F22" s="58"/>
      <c r="G22" s="58"/>
      <c r="H22" s="58"/>
      <c r="I22" s="58"/>
    </row>
    <row r="23" spans="1:9" ht="14" x14ac:dyDescent="0.3">
      <c r="A23" s="60" t="s">
        <v>37</v>
      </c>
      <c r="B23" s="58"/>
      <c r="C23" s="58"/>
      <c r="D23" s="58"/>
      <c r="E23" s="73"/>
      <c r="F23" s="58"/>
      <c r="G23" s="58"/>
      <c r="H23" s="58"/>
      <c r="I23" s="58"/>
    </row>
    <row r="24" spans="1:9" ht="14" x14ac:dyDescent="0.3">
      <c r="A24" s="60" t="s">
        <v>38</v>
      </c>
      <c r="B24" s="58"/>
      <c r="C24" s="58"/>
      <c r="D24" s="58"/>
      <c r="E24" s="73"/>
      <c r="F24" s="58"/>
      <c r="G24" s="58"/>
      <c r="H24" s="58"/>
      <c r="I24" s="58"/>
    </row>
    <row r="25" spans="1:9" ht="14" x14ac:dyDescent="0.3">
      <c r="A25" s="60" t="s">
        <v>39</v>
      </c>
      <c r="B25" s="58"/>
      <c r="C25" s="58"/>
      <c r="D25" s="58"/>
      <c r="E25" s="73"/>
      <c r="F25" s="58"/>
      <c r="G25" s="58"/>
      <c r="H25" s="58"/>
      <c r="I25" s="58"/>
    </row>
    <row r="26" spans="1:9" ht="14" x14ac:dyDescent="0.3">
      <c r="A26" s="60" t="s">
        <v>40</v>
      </c>
      <c r="B26" s="58"/>
      <c r="C26" s="58"/>
      <c r="D26" s="58"/>
      <c r="E26" s="73"/>
      <c r="F26" s="58"/>
      <c r="G26" s="58"/>
      <c r="H26" s="58"/>
      <c r="I26" s="58"/>
    </row>
    <row r="27" spans="1:9" ht="14" x14ac:dyDescent="0.3">
      <c r="A27" s="60" t="s">
        <v>41</v>
      </c>
      <c r="B27" s="58"/>
      <c r="C27" s="58"/>
      <c r="D27" s="58"/>
      <c r="E27" s="73"/>
      <c r="F27" s="58"/>
      <c r="G27" s="58"/>
      <c r="H27" s="58"/>
      <c r="I27" s="58"/>
    </row>
    <row r="28" spans="1:9" ht="14" x14ac:dyDescent="0.3">
      <c r="A28" s="60" t="s">
        <v>42</v>
      </c>
      <c r="B28" s="58"/>
      <c r="C28" s="58"/>
      <c r="D28" s="58"/>
      <c r="E28" s="73"/>
      <c r="F28" s="58"/>
      <c r="G28" s="58"/>
      <c r="H28" s="58"/>
      <c r="I28" s="58"/>
    </row>
    <row r="29" spans="1:9" ht="15" customHeight="1" x14ac:dyDescent="0.3">
      <c r="A29" s="60"/>
      <c r="B29" s="58"/>
      <c r="C29" s="58"/>
      <c r="D29" s="58"/>
      <c r="E29" s="77"/>
      <c r="F29" s="77"/>
      <c r="G29" s="77"/>
      <c r="H29" s="77"/>
      <c r="I29" s="77"/>
    </row>
    <row r="30" spans="1:9" ht="15" x14ac:dyDescent="0.3">
      <c r="A30" s="60"/>
      <c r="B30" s="58"/>
      <c r="C30" s="58"/>
      <c r="D30" s="78"/>
      <c r="E30" s="178"/>
      <c r="F30" s="179"/>
      <c r="G30" s="179"/>
      <c r="H30" s="179"/>
      <c r="I30" s="179"/>
    </row>
    <row r="31" spans="1:9" ht="5.65" customHeight="1" x14ac:dyDescent="0.25">
      <c r="A31" s="58"/>
      <c r="B31" s="58"/>
      <c r="C31" s="58"/>
      <c r="D31" s="58"/>
      <c r="E31" s="58"/>
      <c r="F31" s="58"/>
      <c r="G31" s="58"/>
      <c r="H31" s="58"/>
      <c r="I31" s="58"/>
    </row>
    <row r="32" spans="1:9" ht="13.5" customHeight="1" x14ac:dyDescent="0.3">
      <c r="A32" s="59" t="s">
        <v>43</v>
      </c>
      <c r="B32" s="58"/>
      <c r="C32" s="58"/>
      <c r="D32" s="58"/>
      <c r="E32" s="58"/>
      <c r="F32" s="58"/>
      <c r="G32" s="58"/>
      <c r="H32" s="58"/>
      <c r="I32" s="58"/>
    </row>
    <row r="33" spans="1:9" ht="3.75" customHeight="1" x14ac:dyDescent="0.25">
      <c r="A33" s="58"/>
      <c r="B33" s="58"/>
      <c r="C33" s="58"/>
      <c r="D33" s="58"/>
      <c r="E33" s="58"/>
      <c r="F33" s="58"/>
      <c r="G33" s="58"/>
      <c r="H33" s="58"/>
      <c r="I33" s="58"/>
    </row>
    <row r="34" spans="1:9" ht="105" customHeight="1" x14ac:dyDescent="0.3">
      <c r="A34" s="199" t="s">
        <v>44</v>
      </c>
      <c r="B34" s="199"/>
      <c r="C34" s="199"/>
      <c r="D34" s="199"/>
      <c r="E34" s="199"/>
      <c r="F34" s="199"/>
      <c r="G34" s="199"/>
      <c r="H34" s="199"/>
      <c r="I34" s="199"/>
    </row>
    <row r="35" spans="1:9" ht="5.5" customHeight="1" x14ac:dyDescent="0.25">
      <c r="A35" s="58"/>
      <c r="B35" s="58"/>
      <c r="C35" s="58"/>
      <c r="D35" s="58"/>
      <c r="E35" s="58"/>
      <c r="F35" s="58"/>
      <c r="G35" s="58"/>
      <c r="H35" s="58"/>
      <c r="I35" s="58"/>
    </row>
    <row r="36" spans="1:9" ht="15.75" customHeight="1" x14ac:dyDescent="0.3">
      <c r="A36" s="201" t="s">
        <v>45</v>
      </c>
      <c r="B36" s="201"/>
      <c r="C36" s="201"/>
      <c r="D36" s="201"/>
      <c r="E36" s="201"/>
      <c r="F36" s="201"/>
      <c r="G36" s="201"/>
      <c r="H36" s="201"/>
      <c r="I36" s="201"/>
    </row>
    <row r="37" spans="1:9" ht="4.1500000000000004" customHeight="1" x14ac:dyDescent="0.25">
      <c r="A37" s="58"/>
      <c r="B37" s="58"/>
      <c r="C37" s="58"/>
      <c r="D37" s="58"/>
      <c r="E37" s="58"/>
      <c r="F37" s="58"/>
      <c r="G37" s="58"/>
      <c r="H37" s="58"/>
      <c r="I37" s="58"/>
    </row>
    <row r="38" spans="1:9" ht="27.4" customHeight="1" x14ac:dyDescent="0.3">
      <c r="A38" s="74" t="s">
        <v>46</v>
      </c>
      <c r="B38" s="201" t="s">
        <v>47</v>
      </c>
      <c r="C38" s="201"/>
      <c r="D38" s="201"/>
      <c r="E38" s="201"/>
      <c r="F38" s="201"/>
      <c r="G38" s="201"/>
      <c r="H38" s="201"/>
      <c r="I38" s="201"/>
    </row>
    <row r="39" spans="1:9" ht="29.65" customHeight="1" x14ac:dyDescent="0.3">
      <c r="A39" s="74" t="s">
        <v>46</v>
      </c>
      <c r="B39" s="199" t="s">
        <v>48</v>
      </c>
      <c r="C39" s="199"/>
      <c r="D39" s="199"/>
      <c r="E39" s="199"/>
      <c r="F39" s="199"/>
      <c r="G39" s="199"/>
      <c r="H39" s="199"/>
      <c r="I39" s="199"/>
    </row>
    <row r="40" spans="1:9" ht="5.65" customHeight="1" x14ac:dyDescent="0.25">
      <c r="A40" s="58"/>
      <c r="B40" s="58"/>
      <c r="C40" s="58"/>
      <c r="D40" s="58"/>
      <c r="E40" s="58"/>
      <c r="F40" s="58"/>
      <c r="G40" s="58"/>
      <c r="H40" s="58"/>
      <c r="I40" s="58"/>
    </row>
    <row r="41" spans="1:9" ht="14" x14ac:dyDescent="0.3">
      <c r="A41" s="59" t="s">
        <v>49</v>
      </c>
      <c r="B41" s="58"/>
      <c r="C41" s="58"/>
      <c r="D41" s="58"/>
      <c r="E41" s="58"/>
      <c r="F41" s="58"/>
      <c r="G41" s="58"/>
      <c r="H41" s="58"/>
      <c r="I41" s="58"/>
    </row>
    <row r="42" spans="1:9" ht="8.15" customHeight="1" x14ac:dyDescent="0.25">
      <c r="A42" s="58"/>
      <c r="B42" s="58"/>
      <c r="C42" s="58"/>
      <c r="D42" s="58"/>
      <c r="E42" s="58"/>
      <c r="F42" s="58"/>
      <c r="G42" s="58"/>
      <c r="H42" s="58"/>
      <c r="I42" s="58"/>
    </row>
    <row r="43" spans="1:9" ht="42.75" customHeight="1" x14ac:dyDescent="0.3">
      <c r="A43" s="109">
        <v>1</v>
      </c>
      <c r="B43" s="199"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2021. Report all amounts to the nearest thousand (000) as they are reported on the Insurance Expense Exhibit in your company’s annual statement.  </v>
      </c>
      <c r="C43" s="199"/>
      <c r="D43" s="199"/>
      <c r="E43" s="199"/>
      <c r="F43" s="199"/>
      <c r="G43" s="199"/>
      <c r="H43" s="199"/>
      <c r="I43" s="199"/>
    </row>
    <row r="44" spans="1:9" ht="8.15" customHeight="1" x14ac:dyDescent="0.25">
      <c r="A44" s="58"/>
      <c r="B44" s="58"/>
      <c r="C44" s="58"/>
      <c r="D44" s="58"/>
      <c r="E44" s="58"/>
      <c r="F44" s="58"/>
      <c r="G44" s="58"/>
      <c r="H44" s="58"/>
      <c r="I44" s="58"/>
    </row>
    <row r="45" spans="1:9" ht="14" x14ac:dyDescent="0.25">
      <c r="A45" s="109">
        <v>2</v>
      </c>
      <c r="B45" s="202" t="s">
        <v>50</v>
      </c>
      <c r="C45" s="202"/>
      <c r="D45" s="202"/>
      <c r="E45" s="202"/>
      <c r="F45" s="202"/>
      <c r="G45" s="202"/>
      <c r="H45" s="202"/>
      <c r="I45" s="202"/>
    </row>
    <row r="46" spans="1:9" ht="14" x14ac:dyDescent="0.3">
      <c r="A46" s="58"/>
      <c r="B46" s="74" t="s">
        <v>46</v>
      </c>
      <c r="C46" s="199" t="s">
        <v>51</v>
      </c>
      <c r="D46" s="199"/>
      <c r="E46" s="199"/>
      <c r="F46" s="199"/>
      <c r="G46" s="199"/>
      <c r="H46" s="199"/>
      <c r="I46" s="199"/>
    </row>
    <row r="47" spans="1:9" ht="30" customHeight="1" x14ac:dyDescent="0.3">
      <c r="A47" s="58"/>
      <c r="B47" s="74" t="s">
        <v>46</v>
      </c>
      <c r="C47" s="199" t="s">
        <v>52</v>
      </c>
      <c r="D47" s="199"/>
      <c r="E47" s="199"/>
      <c r="F47" s="199"/>
      <c r="G47" s="199"/>
      <c r="H47" s="199"/>
      <c r="I47" s="199"/>
    </row>
    <row r="48" spans="1:9" ht="9.75" customHeight="1" x14ac:dyDescent="0.25">
      <c r="A48" s="209"/>
      <c r="B48" s="209"/>
      <c r="C48" s="209"/>
      <c r="D48" s="209"/>
      <c r="E48" s="209"/>
      <c r="F48" s="209"/>
      <c r="G48" s="209"/>
      <c r="H48" s="209"/>
      <c r="I48" s="209"/>
    </row>
    <row r="49" spans="1:9" ht="7.5" hidden="1" customHeight="1" x14ac:dyDescent="0.25">
      <c r="A49" s="58"/>
      <c r="B49" s="58"/>
      <c r="C49" s="58"/>
      <c r="D49" s="58"/>
      <c r="E49" s="58"/>
      <c r="F49" s="58"/>
      <c r="G49" s="58"/>
      <c r="H49" s="58"/>
      <c r="I49" s="58"/>
    </row>
    <row r="50" spans="1:9" ht="14" hidden="1" x14ac:dyDescent="0.3">
      <c r="A50" s="59"/>
      <c r="B50" s="58"/>
      <c r="C50" s="58"/>
      <c r="D50" s="58"/>
      <c r="E50" s="58"/>
      <c r="F50" s="58"/>
      <c r="G50" s="58"/>
      <c r="H50" s="58"/>
      <c r="I50" s="58"/>
    </row>
    <row r="51" spans="1:9" ht="7.5" hidden="1" customHeight="1" x14ac:dyDescent="0.3">
      <c r="A51" s="59"/>
      <c r="B51" s="58"/>
      <c r="C51" s="58"/>
      <c r="D51" s="58"/>
      <c r="E51" s="58"/>
      <c r="F51" s="58"/>
      <c r="G51" s="58"/>
      <c r="H51" s="58"/>
      <c r="I51" s="58"/>
    </row>
    <row r="52" spans="1:9" ht="31.5" customHeight="1" x14ac:dyDescent="0.25">
      <c r="A52" s="109">
        <v>3</v>
      </c>
      <c r="B52" s="203" t="s">
        <v>53</v>
      </c>
      <c r="C52" s="203"/>
      <c r="D52" s="203"/>
      <c r="E52" s="203"/>
      <c r="F52" s="203"/>
      <c r="G52" s="203"/>
      <c r="H52" s="203"/>
      <c r="I52" s="203"/>
    </row>
    <row r="53" spans="1:9" ht="84.4" customHeight="1" x14ac:dyDescent="0.3">
      <c r="A53" s="205" t="s">
        <v>54</v>
      </c>
      <c r="B53" s="205"/>
      <c r="C53" s="205"/>
      <c r="D53" s="205"/>
      <c r="E53" s="205"/>
      <c r="F53" s="205"/>
      <c r="G53" s="205"/>
      <c r="H53" s="205"/>
      <c r="I53" s="205"/>
    </row>
    <row r="54" spans="1:9" ht="8.15" customHeight="1" x14ac:dyDescent="0.25">
      <c r="A54" s="58"/>
      <c r="B54" s="58"/>
      <c r="C54" s="58"/>
      <c r="D54" s="58"/>
      <c r="E54" s="58"/>
      <c r="F54" s="58"/>
      <c r="G54" s="58"/>
      <c r="H54" s="58"/>
      <c r="I54" s="58"/>
    </row>
    <row r="55" spans="1:9" ht="27.4" customHeight="1" x14ac:dyDescent="0.3">
      <c r="A55" s="109">
        <v>4</v>
      </c>
      <c r="B55" s="199" t="s">
        <v>55</v>
      </c>
      <c r="C55" s="199"/>
      <c r="D55" s="199"/>
      <c r="E55" s="199"/>
      <c r="F55" s="199"/>
      <c r="G55" s="199"/>
      <c r="H55" s="199"/>
      <c r="I55" s="199"/>
    </row>
    <row r="56" spans="1:9" ht="8.15" customHeight="1" x14ac:dyDescent="0.25">
      <c r="A56" s="65"/>
      <c r="B56" s="65"/>
      <c r="C56" s="65"/>
      <c r="D56" s="65"/>
      <c r="E56" s="65"/>
      <c r="F56" s="65"/>
      <c r="G56" s="65"/>
      <c r="H56" s="65"/>
      <c r="I56" s="65"/>
    </row>
    <row r="57" spans="1:9" ht="16.5" x14ac:dyDescent="0.3">
      <c r="A57" s="108">
        <v>5</v>
      </c>
      <c r="B57" s="110" t="s">
        <v>56</v>
      </c>
      <c r="C57" s="76"/>
      <c r="D57" s="76"/>
      <c r="E57" s="76"/>
      <c r="F57" s="76"/>
      <c r="G57" s="76"/>
      <c r="H57" s="76"/>
      <c r="I57" s="76"/>
    </row>
    <row r="58" spans="1:9" ht="14.25" customHeight="1" x14ac:dyDescent="0.3">
      <c r="A58" s="65"/>
      <c r="B58" s="84" t="s">
        <v>46</v>
      </c>
      <c r="C58" s="199" t="s">
        <v>57</v>
      </c>
      <c r="D58" s="199"/>
      <c r="E58" s="199"/>
      <c r="F58" s="199"/>
      <c r="G58" s="199"/>
      <c r="H58" s="199"/>
      <c r="I58" s="199"/>
    </row>
    <row r="59" spans="1:9" ht="14.25" customHeight="1" x14ac:dyDescent="0.3">
      <c r="A59" s="58"/>
      <c r="B59" s="74" t="s">
        <v>46</v>
      </c>
      <c r="C59" s="199" t="s">
        <v>58</v>
      </c>
      <c r="D59" s="199"/>
      <c r="E59" s="199"/>
      <c r="F59" s="199"/>
      <c r="G59" s="199"/>
      <c r="H59" s="199"/>
      <c r="I59" s="199"/>
    </row>
    <row r="60" spans="1:9" ht="8.15" customHeight="1" x14ac:dyDescent="0.25">
      <c r="A60" s="58"/>
      <c r="B60" s="58"/>
      <c r="C60" s="58"/>
      <c r="D60" s="58"/>
      <c r="E60" s="58"/>
      <c r="F60" s="58"/>
      <c r="G60" s="58"/>
      <c r="H60" s="58"/>
      <c r="I60" s="58"/>
    </row>
    <row r="61" spans="1:9" ht="28.5" customHeight="1" x14ac:dyDescent="0.3">
      <c r="A61" s="109">
        <v>6</v>
      </c>
      <c r="B61" s="201" t="s">
        <v>59</v>
      </c>
      <c r="C61" s="201"/>
      <c r="D61" s="201"/>
      <c r="E61" s="201"/>
      <c r="F61" s="201"/>
      <c r="G61" s="201"/>
      <c r="H61" s="201"/>
      <c r="I61" s="201"/>
    </row>
    <row r="62" spans="1:9" ht="8.15" customHeight="1" x14ac:dyDescent="0.25">
      <c r="A62" s="58"/>
      <c r="B62" s="58"/>
      <c r="C62" s="58"/>
      <c r="D62" s="58"/>
      <c r="E62" s="58"/>
      <c r="F62" s="58"/>
      <c r="G62" s="58"/>
      <c r="H62" s="58"/>
      <c r="I62" s="58"/>
    </row>
    <row r="63" spans="1:9" ht="12.75" customHeight="1" x14ac:dyDescent="0.25">
      <c r="A63" s="109">
        <v>7</v>
      </c>
      <c r="B63" s="201" t="s">
        <v>60</v>
      </c>
      <c r="C63" s="201"/>
      <c r="D63" s="201"/>
      <c r="E63" s="201"/>
      <c r="F63" s="201"/>
      <c r="G63" s="201"/>
      <c r="H63" s="201"/>
      <c r="I63" s="201"/>
    </row>
    <row r="64" spans="1:9" ht="43.5" customHeight="1" x14ac:dyDescent="0.25">
      <c r="A64" s="58"/>
      <c r="B64" s="201"/>
      <c r="C64" s="201"/>
      <c r="D64" s="201"/>
      <c r="E64" s="201"/>
      <c r="F64" s="201"/>
      <c r="G64" s="201"/>
      <c r="H64" s="201"/>
      <c r="I64" s="201"/>
    </row>
    <row r="65" spans="1:9" ht="8.15" customHeight="1" x14ac:dyDescent="0.25">
      <c r="A65" s="58"/>
      <c r="B65" s="58"/>
      <c r="C65" s="58"/>
      <c r="D65" s="58"/>
      <c r="E65" s="58"/>
      <c r="F65" s="58"/>
      <c r="G65" s="58"/>
      <c r="H65" s="58"/>
      <c r="I65" s="58"/>
    </row>
    <row r="66" spans="1:9" ht="14" x14ac:dyDescent="0.3">
      <c r="A66" s="109">
        <v>8</v>
      </c>
      <c r="B66" s="210" t="str">
        <f>CONCATENATE("Save your file according to the following standard: ", Metadata!$B$29)</f>
        <v>Save your file according to the following standard: GRP # DER2021.xlsx</v>
      </c>
      <c r="C66" s="210"/>
      <c r="D66" s="210"/>
      <c r="E66" s="210"/>
      <c r="F66" s="210"/>
      <c r="G66" s="210"/>
      <c r="H66" s="210"/>
      <c r="I66" s="210"/>
    </row>
    <row r="67" spans="1:9" ht="14" x14ac:dyDescent="0.3">
      <c r="A67" s="58"/>
      <c r="B67" s="84" t="s">
        <v>46</v>
      </c>
      <c r="C67" s="76" t="s">
        <v>61</v>
      </c>
      <c r="D67" s="85"/>
      <c r="E67" s="85"/>
      <c r="F67" s="85"/>
      <c r="G67" s="85"/>
      <c r="H67" s="85"/>
      <c r="I67" s="85"/>
    </row>
    <row r="68" spans="1:9" ht="14" x14ac:dyDescent="0.3">
      <c r="A68" s="58"/>
      <c r="B68" s="84" t="s">
        <v>46</v>
      </c>
      <c r="C68" s="76" t="str">
        <f>CONCATENATE("Example: ", Metadata!$B$31)</f>
        <v>Example: GRP 0 12345 DER2021.xlsx</v>
      </c>
      <c r="D68" s="85"/>
      <c r="E68" s="85"/>
      <c r="F68" s="85"/>
      <c r="G68" s="85"/>
      <c r="H68" s="85"/>
      <c r="I68" s="85"/>
    </row>
    <row r="69" spans="1:9" ht="14" x14ac:dyDescent="0.3">
      <c r="A69" s="58"/>
      <c r="B69" s="84" t="s">
        <v>46</v>
      </c>
      <c r="C69" s="86" t="str">
        <f>CONCATENATE("Email the report as an attachment to ", Metadata!$B$7, " using the file name as the subject,")</f>
        <v>Email the report as an attachment to DataCall@tdi.texas.gov using the file name as the subject,</v>
      </c>
      <c r="D69" s="165"/>
      <c r="E69" s="165"/>
      <c r="F69" s="165"/>
      <c r="G69" s="165"/>
      <c r="H69" s="165"/>
      <c r="I69" s="165"/>
    </row>
    <row r="70" spans="1:9" ht="14" x14ac:dyDescent="0.3">
      <c r="A70" s="58"/>
      <c r="B70" s="84"/>
      <c r="C70" s="86" t="s">
        <v>62</v>
      </c>
      <c r="D70" s="165"/>
      <c r="E70" s="165"/>
      <c r="F70" s="165"/>
      <c r="G70" s="165"/>
      <c r="H70" s="165"/>
      <c r="I70" s="165"/>
    </row>
    <row r="71" spans="1:9" ht="14" x14ac:dyDescent="0.3">
      <c r="A71" s="58"/>
      <c r="B71" s="84"/>
      <c r="C71" s="86"/>
      <c r="D71" s="165"/>
      <c r="E71" s="165"/>
      <c r="F71" s="165"/>
      <c r="G71" s="165"/>
      <c r="H71" s="165"/>
      <c r="I71" s="165"/>
    </row>
    <row r="72" spans="1:9" ht="14.25" customHeight="1" x14ac:dyDescent="0.25">
      <c r="A72" s="58"/>
      <c r="B72" s="78">
        <v>1</v>
      </c>
      <c r="C72" s="208" t="str">
        <f>'Line Instructions'!$B$20</f>
        <v>However, do include advertising for promotion of organizations exempt from federal taxation under IRC 501(c)(3), or its subsequent amendments, in line 2b</v>
      </c>
      <c r="D72" s="208"/>
      <c r="E72" s="208"/>
      <c r="F72" s="208"/>
      <c r="G72" s="208"/>
      <c r="H72" s="208"/>
      <c r="I72" s="208"/>
    </row>
    <row r="73" spans="1:9" ht="14.25" customHeight="1" x14ac:dyDescent="0.25">
      <c r="A73" s="58"/>
      <c r="B73" s="78"/>
      <c r="C73" s="208"/>
      <c r="D73" s="208"/>
      <c r="E73" s="208"/>
      <c r="F73" s="208"/>
      <c r="G73" s="208"/>
      <c r="H73" s="208"/>
      <c r="I73" s="208"/>
    </row>
    <row r="74" spans="1:9" ht="14.25" customHeight="1" x14ac:dyDescent="0.25">
      <c r="A74" s="58"/>
      <c r="B74" s="78"/>
      <c r="C74" s="208"/>
      <c r="D74" s="208"/>
      <c r="E74" s="208"/>
      <c r="F74" s="208"/>
      <c r="G74" s="208"/>
      <c r="H74" s="208"/>
      <c r="I74" s="208"/>
    </row>
    <row r="75" spans="1:9" ht="8.15" customHeight="1" x14ac:dyDescent="0.25">
      <c r="A75" s="58"/>
      <c r="C75" s="180"/>
      <c r="D75" s="58"/>
      <c r="E75" s="58"/>
      <c r="F75" s="58"/>
      <c r="G75" s="58"/>
      <c r="H75" s="58"/>
      <c r="I75" s="58"/>
    </row>
    <row r="76" spans="1:9" ht="0.75" customHeight="1" x14ac:dyDescent="0.3">
      <c r="A76" s="204"/>
      <c r="B76" s="204"/>
      <c r="C76" s="204"/>
      <c r="D76" s="204"/>
      <c r="E76" s="204"/>
      <c r="F76" s="204"/>
      <c r="G76" s="204"/>
      <c r="H76" s="204"/>
      <c r="I76" s="204"/>
    </row>
    <row r="77" spans="1:9" ht="14" x14ac:dyDescent="0.3">
      <c r="A77" s="59" t="s">
        <v>63</v>
      </c>
      <c r="B77" s="65"/>
      <c r="C77" s="65"/>
      <c r="D77" s="65"/>
      <c r="E77" s="65"/>
      <c r="F77" s="65"/>
      <c r="G77" s="65"/>
      <c r="H77" s="65"/>
      <c r="I77" s="65"/>
    </row>
    <row r="78" spans="1:9" ht="4.5" customHeight="1" x14ac:dyDescent="0.25">
      <c r="A78" s="58"/>
      <c r="B78" s="58"/>
      <c r="C78" s="58"/>
      <c r="D78" s="58"/>
      <c r="E78" s="58"/>
      <c r="F78" s="58"/>
      <c r="G78" s="58"/>
      <c r="H78" s="58"/>
      <c r="I78" s="58"/>
    </row>
    <row r="79" spans="1:9" s="1" customFormat="1" ht="28.4" customHeight="1" x14ac:dyDescent="0.3">
      <c r="A79" s="199" t="s">
        <v>64</v>
      </c>
      <c r="B79" s="199"/>
      <c r="C79" s="199"/>
      <c r="D79" s="199"/>
      <c r="E79" s="199"/>
      <c r="F79" s="199"/>
      <c r="G79" s="199"/>
      <c r="H79" s="199"/>
      <c r="I79" s="199"/>
    </row>
    <row r="80" spans="1:9" s="1" customFormat="1" ht="8.15" customHeight="1" x14ac:dyDescent="0.25">
      <c r="A80" s="65"/>
      <c r="B80" s="65"/>
      <c r="C80" s="65"/>
      <c r="D80" s="65"/>
      <c r="E80" s="65"/>
      <c r="F80" s="65"/>
      <c r="G80" s="65"/>
      <c r="H80" s="65"/>
      <c r="I80" s="65"/>
    </row>
    <row r="81" spans="1:9" s="1" customFormat="1" ht="14" x14ac:dyDescent="0.3">
      <c r="A81" s="66" t="s">
        <v>5</v>
      </c>
      <c r="B81" s="65"/>
      <c r="C81" s="65"/>
      <c r="D81" s="65"/>
      <c r="E81" s="65"/>
      <c r="F81" s="65"/>
      <c r="G81" s="65"/>
      <c r="H81" s="65"/>
      <c r="I81" s="65"/>
    </row>
    <row r="82" spans="1:9" s="1" customFormat="1" ht="8.15" customHeight="1" x14ac:dyDescent="0.25">
      <c r="A82" s="65"/>
      <c r="B82" s="65"/>
      <c r="C82" s="65"/>
      <c r="D82" s="65"/>
      <c r="E82" s="65"/>
      <c r="F82" s="65"/>
      <c r="G82" s="65"/>
      <c r="H82" s="65"/>
      <c r="I82" s="65"/>
    </row>
    <row r="83" spans="1:9" s="1" customFormat="1" ht="13.5" customHeight="1" x14ac:dyDescent="0.3">
      <c r="A83" s="199" t="str">
        <f>CONCATENATE("The Disallowed Expenses Data Call is due on or before ", Metadata!$C$4, ".")</f>
        <v>The Disallowed Expenses Data Call is due on or before July 8, 2022.</v>
      </c>
      <c r="B83" s="199"/>
      <c r="C83" s="199"/>
      <c r="D83" s="199"/>
      <c r="E83" s="199"/>
      <c r="F83" s="199"/>
      <c r="G83" s="199"/>
      <c r="H83" s="199"/>
      <c r="I83" s="199"/>
    </row>
    <row r="84" spans="1:9" ht="8.15" customHeight="1" x14ac:dyDescent="0.25">
      <c r="A84" s="65"/>
      <c r="B84" s="65"/>
      <c r="C84" s="65"/>
      <c r="D84" s="65"/>
      <c r="E84" s="65"/>
      <c r="F84" s="65"/>
      <c r="G84" s="65"/>
      <c r="H84" s="65"/>
      <c r="I84" s="65"/>
    </row>
    <row r="85" spans="1:9" ht="2.15" customHeight="1" x14ac:dyDescent="0.3">
      <c r="A85" s="66"/>
      <c r="B85" s="66"/>
      <c r="C85" s="66"/>
      <c r="D85" s="66"/>
      <c r="E85" s="66"/>
      <c r="F85" s="66"/>
      <c r="G85" s="66"/>
      <c r="H85" s="66"/>
      <c r="I85" s="66"/>
    </row>
    <row r="86" spans="1:9" ht="14" hidden="1" x14ac:dyDescent="0.3">
      <c r="A86" s="66"/>
      <c r="B86" s="65"/>
      <c r="C86" s="65"/>
      <c r="D86" s="65"/>
      <c r="E86" s="65"/>
      <c r="F86" s="65"/>
      <c r="G86" s="65"/>
      <c r="H86" s="65"/>
      <c r="I86" s="65"/>
    </row>
    <row r="87" spans="1:9" ht="5.15" hidden="1" customHeight="1" x14ac:dyDescent="0.25">
      <c r="A87" s="65"/>
      <c r="B87" s="65"/>
      <c r="C87" s="65"/>
      <c r="D87" s="65"/>
      <c r="E87" s="65"/>
      <c r="F87" s="65"/>
      <c r="G87" s="65"/>
      <c r="H87" s="65"/>
      <c r="I87" s="65"/>
    </row>
    <row r="88" spans="1:9" ht="42.75" hidden="1" customHeight="1" x14ac:dyDescent="0.3">
      <c r="A88" s="199"/>
      <c r="B88" s="199"/>
      <c r="C88" s="199"/>
      <c r="D88" s="199"/>
      <c r="E88" s="199"/>
      <c r="F88" s="199"/>
      <c r="G88" s="199"/>
      <c r="H88" s="199"/>
      <c r="I88" s="199"/>
    </row>
    <row r="89" spans="1:9" ht="7.5" hidden="1" customHeight="1" x14ac:dyDescent="0.25">
      <c r="A89" s="65"/>
      <c r="B89" s="65"/>
      <c r="C89" s="65"/>
      <c r="D89" s="65"/>
      <c r="E89" s="65"/>
      <c r="F89" s="65"/>
      <c r="G89" s="65"/>
      <c r="H89" s="65"/>
      <c r="I89" s="65"/>
    </row>
    <row r="90" spans="1:9" ht="13.5" customHeight="1" x14ac:dyDescent="0.3">
      <c r="A90" s="66" t="s">
        <v>65</v>
      </c>
      <c r="B90" s="65"/>
      <c r="C90" s="65"/>
      <c r="D90" s="65"/>
      <c r="E90" s="65"/>
      <c r="F90" s="65"/>
      <c r="G90" s="65"/>
      <c r="H90" s="65"/>
      <c r="I90" s="65"/>
    </row>
    <row r="91" spans="1:9" ht="8.15" customHeight="1" x14ac:dyDescent="0.25">
      <c r="A91" s="65"/>
      <c r="B91" s="65"/>
      <c r="C91" s="65"/>
      <c r="D91" s="65"/>
      <c r="E91" s="65"/>
      <c r="F91" s="65"/>
      <c r="G91" s="65"/>
      <c r="H91" s="65"/>
      <c r="I91" s="65"/>
    </row>
    <row r="92" spans="1:9" ht="26.15" customHeight="1" x14ac:dyDescent="0.3">
      <c r="A92" s="207" t="str">
        <f>CONCATENATE("Questions concerning this data call should be directed to ", Metadata!$B$5, " in Property and Casualty Actuarial at ", Metadata!$B$6, " or ", Metadata!$B$7, ".")</f>
        <v>Questions concerning this data call should be directed to Brandon Easley in Property and Casualty Actuarial at 512-676-6690 or DataCall@tdi.texas.gov.</v>
      </c>
      <c r="B92" s="207"/>
      <c r="C92" s="207"/>
      <c r="D92" s="207"/>
      <c r="E92" s="207"/>
      <c r="F92" s="207"/>
      <c r="G92" s="207"/>
      <c r="H92" s="207"/>
      <c r="I92" s="207"/>
    </row>
    <row r="93" spans="1:9" ht="8.15" customHeight="1" x14ac:dyDescent="0.25">
      <c r="A93" s="58"/>
      <c r="B93" s="58"/>
      <c r="C93" s="58"/>
      <c r="D93" s="58"/>
      <c r="E93" s="58"/>
      <c r="F93" s="58"/>
      <c r="G93" s="58"/>
      <c r="H93" s="58"/>
      <c r="I93" s="58"/>
    </row>
    <row r="94" spans="1:9" x14ac:dyDescent="0.25">
      <c r="A94" s="206"/>
      <c r="B94" s="206"/>
      <c r="C94" s="206"/>
      <c r="D94" s="206"/>
      <c r="E94" s="206"/>
      <c r="F94" s="206"/>
      <c r="G94" s="206"/>
      <c r="H94" s="206"/>
      <c r="I94" s="206"/>
    </row>
  </sheetData>
  <sheetProtection algorithmName="SHA-512" hashValue="Ma0eMt/6tRvTlmhLSSmqgqnJj69KP1ss0x6gqw4UCiqLpxmk10J8UaG5TWkARNk/0wK9OSE9xEHQVKmdnvr/5A==" saltValue="vkLClnyovgszaMYnmkXRFQ==" spinCount="100000" sheet="1" objects="1" scenarios="1"/>
  <mergeCells count="27">
    <mergeCell ref="A48:I48"/>
    <mergeCell ref="B55:I55"/>
    <mergeCell ref="B66:I66"/>
    <mergeCell ref="B61:I61"/>
    <mergeCell ref="C58:I58"/>
    <mergeCell ref="B63:I64"/>
    <mergeCell ref="A83:I83"/>
    <mergeCell ref="B52:I52"/>
    <mergeCell ref="A76:I76"/>
    <mergeCell ref="A53:I53"/>
    <mergeCell ref="A94:I94"/>
    <mergeCell ref="A88:I88"/>
    <mergeCell ref="A92:I92"/>
    <mergeCell ref="A79:I79"/>
    <mergeCell ref="C59:I59"/>
    <mergeCell ref="C72:I74"/>
    <mergeCell ref="C47:I47"/>
    <mergeCell ref="B43:I43"/>
    <mergeCell ref="A1:I1"/>
    <mergeCell ref="A2:I2"/>
    <mergeCell ref="B38:I38"/>
    <mergeCell ref="B39:I39"/>
    <mergeCell ref="A6:I6"/>
    <mergeCell ref="A34:I34"/>
    <mergeCell ref="A36:I36"/>
    <mergeCell ref="B45:I45"/>
    <mergeCell ref="C46:I46"/>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5"/>
  <sheetViews>
    <sheetView zoomScaleNormal="100" workbookViewId="0">
      <selection activeCell="B9" sqref="B9"/>
    </sheetView>
  </sheetViews>
  <sheetFormatPr defaultRowHeight="12.5" x14ac:dyDescent="0.25"/>
  <cols>
    <col min="1" max="1" width="19.7265625" customWidth="1"/>
    <col min="2" max="2" width="50.7265625" style="7" customWidth="1"/>
    <col min="3" max="3" width="15.7265625" customWidth="1"/>
  </cols>
  <sheetData>
    <row r="1" spans="1:4" x14ac:dyDescent="0.25">
      <c r="A1" s="132"/>
      <c r="B1" s="133"/>
      <c r="C1" s="134"/>
    </row>
    <row r="2" spans="1:4" ht="18" x14ac:dyDescent="0.4">
      <c r="A2" s="132"/>
      <c r="B2" s="211" t="s">
        <v>66</v>
      </c>
      <c r="C2" s="212"/>
    </row>
    <row r="3" spans="1:4" ht="18" x14ac:dyDescent="0.4">
      <c r="A3" s="132"/>
      <c r="B3" s="213" t="s">
        <v>67</v>
      </c>
      <c r="C3" s="214"/>
    </row>
    <row r="4" spans="1:4" ht="30.75" customHeight="1" x14ac:dyDescent="0.4">
      <c r="A4" s="132"/>
      <c r="B4" s="217" t="s">
        <v>49</v>
      </c>
      <c r="C4" s="218"/>
    </row>
    <row r="5" spans="1:4" ht="18" x14ac:dyDescent="0.4">
      <c r="A5" s="135"/>
      <c r="B5" s="219" t="s">
        <v>68</v>
      </c>
      <c r="C5" s="220"/>
    </row>
    <row r="6" spans="1:4" ht="18" x14ac:dyDescent="0.4">
      <c r="A6" s="135"/>
      <c r="B6" s="135"/>
      <c r="C6" s="136"/>
    </row>
    <row r="7" spans="1:4" ht="18" x14ac:dyDescent="0.4">
      <c r="A7" s="137" t="s">
        <v>69</v>
      </c>
      <c r="B7" s="158">
        <f>Metadata!$B$3</f>
        <v>2021</v>
      </c>
      <c r="C7" s="136"/>
    </row>
    <row r="8" spans="1:4" ht="32.25" customHeight="1" x14ac:dyDescent="0.35">
      <c r="A8" s="137" t="s">
        <v>70</v>
      </c>
      <c r="B8" s="32"/>
      <c r="C8" s="138"/>
    </row>
    <row r="9" spans="1:4" ht="15.5" x14ac:dyDescent="0.35">
      <c r="A9" s="139" t="s">
        <v>71</v>
      </c>
      <c r="B9" s="41"/>
      <c r="C9" s="138"/>
    </row>
    <row r="10" spans="1:4" ht="15.5" x14ac:dyDescent="0.35">
      <c r="A10" s="139" t="s">
        <v>72</v>
      </c>
      <c r="B10" s="68"/>
      <c r="C10" s="138"/>
    </row>
    <row r="11" spans="1:4" ht="15.5" x14ac:dyDescent="0.35">
      <c r="A11" s="140" t="s">
        <v>73</v>
      </c>
      <c r="B11" s="33"/>
      <c r="C11" s="134"/>
      <c r="D11" s="157" t="s">
        <v>74</v>
      </c>
    </row>
    <row r="12" spans="1:4" ht="13" x14ac:dyDescent="0.3">
      <c r="A12" s="141"/>
      <c r="B12" s="142" t="s">
        <v>75</v>
      </c>
      <c r="C12" s="143"/>
      <c r="D12" s="157" t="s">
        <v>76</v>
      </c>
    </row>
    <row r="13" spans="1:4" ht="31.5" customHeight="1" x14ac:dyDescent="0.25">
      <c r="A13" s="215" t="s">
        <v>77</v>
      </c>
      <c r="B13" s="215"/>
      <c r="C13" s="216"/>
    </row>
    <row r="14" spans="1:4" ht="31.5" customHeight="1" x14ac:dyDescent="0.25">
      <c r="A14" s="215" t="s">
        <v>78</v>
      </c>
      <c r="B14" s="215"/>
      <c r="C14" s="216"/>
    </row>
    <row r="15" spans="1:4" ht="15.5" x14ac:dyDescent="0.25">
      <c r="A15" s="34"/>
      <c r="B15" s="34"/>
      <c r="C15" s="144"/>
    </row>
    <row r="16" spans="1:4" ht="45" customHeight="1" x14ac:dyDescent="0.3">
      <c r="A16" s="145" t="s">
        <v>79</v>
      </c>
      <c r="B16" s="146" t="s">
        <v>80</v>
      </c>
      <c r="C16" s="147" t="s">
        <v>81</v>
      </c>
    </row>
    <row r="17" spans="1:4" ht="14" x14ac:dyDescent="0.3">
      <c r="A17" s="128">
        <v>1</v>
      </c>
      <c r="B17" s="129" t="s">
        <v>82</v>
      </c>
      <c r="C17" s="148"/>
    </row>
    <row r="18" spans="1:4" ht="14" x14ac:dyDescent="0.3">
      <c r="A18" s="130">
        <v>1</v>
      </c>
      <c r="B18" s="129" t="s">
        <v>83</v>
      </c>
      <c r="C18" s="149"/>
    </row>
    <row r="19" spans="1:4" ht="14" x14ac:dyDescent="0.3">
      <c r="A19" s="130">
        <v>1</v>
      </c>
      <c r="B19" s="129" t="s">
        <v>84</v>
      </c>
      <c r="C19" s="150"/>
      <c r="D19" s="156">
        <f>C17+C18</f>
        <v>0</v>
      </c>
    </row>
    <row r="20" spans="1:4" ht="14" x14ac:dyDescent="0.3">
      <c r="A20" s="128">
        <v>2.1</v>
      </c>
      <c r="B20" s="129" t="s">
        <v>85</v>
      </c>
      <c r="C20" s="149"/>
    </row>
    <row r="21" spans="1:4" ht="14" x14ac:dyDescent="0.3">
      <c r="A21" s="130">
        <v>2.1</v>
      </c>
      <c r="B21" s="129" t="s">
        <v>86</v>
      </c>
      <c r="C21" s="149"/>
    </row>
    <row r="22" spans="1:4" ht="14" x14ac:dyDescent="0.3">
      <c r="A22" s="130">
        <v>2.1</v>
      </c>
      <c r="B22" s="129" t="s">
        <v>87</v>
      </c>
      <c r="C22" s="150"/>
      <c r="D22" s="156">
        <f>C20+C21</f>
        <v>0</v>
      </c>
    </row>
    <row r="23" spans="1:4" ht="14" x14ac:dyDescent="0.3">
      <c r="A23" s="130">
        <v>2.4</v>
      </c>
      <c r="B23" s="129" t="s">
        <v>88</v>
      </c>
      <c r="C23" s="149"/>
    </row>
    <row r="24" spans="1:4" ht="14" x14ac:dyDescent="0.3">
      <c r="A24" s="130">
        <v>3</v>
      </c>
      <c r="B24" s="129" t="s">
        <v>89</v>
      </c>
      <c r="C24" s="149"/>
    </row>
    <row r="25" spans="1:4" ht="14" x14ac:dyDescent="0.3">
      <c r="A25" s="130">
        <v>4</v>
      </c>
      <c r="B25" s="129" t="s">
        <v>90</v>
      </c>
      <c r="C25" s="149"/>
    </row>
    <row r="26" spans="1:4" ht="14" x14ac:dyDescent="0.3">
      <c r="A26" s="130">
        <v>5.0999999999999996</v>
      </c>
      <c r="B26" s="129" t="s">
        <v>91</v>
      </c>
      <c r="C26" s="149"/>
    </row>
    <row r="27" spans="1:4" ht="12.75" customHeight="1" x14ac:dyDescent="0.3">
      <c r="A27" s="130">
        <v>5.2</v>
      </c>
      <c r="B27" s="129" t="s">
        <v>92</v>
      </c>
      <c r="C27" s="149"/>
    </row>
    <row r="28" spans="1:4" ht="14" x14ac:dyDescent="0.3">
      <c r="A28" s="130">
        <v>9</v>
      </c>
      <c r="B28" s="129" t="s">
        <v>93</v>
      </c>
      <c r="C28" s="149"/>
    </row>
    <row r="29" spans="1:4" ht="14" x14ac:dyDescent="0.3">
      <c r="A29" s="130">
        <v>11</v>
      </c>
      <c r="B29" s="129" t="s">
        <v>94</v>
      </c>
      <c r="C29" s="149"/>
    </row>
    <row r="30" spans="1:4" ht="14" x14ac:dyDescent="0.3">
      <c r="A30" s="130" t="s">
        <v>95</v>
      </c>
      <c r="B30" s="129" t="s">
        <v>96</v>
      </c>
      <c r="C30" s="149"/>
    </row>
    <row r="31" spans="1:4" ht="14" x14ac:dyDescent="0.3">
      <c r="A31" s="130">
        <v>18</v>
      </c>
      <c r="B31" s="129" t="s">
        <v>97</v>
      </c>
      <c r="C31" s="149"/>
    </row>
    <row r="32" spans="1:4" ht="14" x14ac:dyDescent="0.3">
      <c r="A32" s="130" t="s">
        <v>98</v>
      </c>
      <c r="B32" s="129" t="s">
        <v>99</v>
      </c>
      <c r="C32" s="149"/>
    </row>
    <row r="33" spans="1:3" ht="14" x14ac:dyDescent="0.3">
      <c r="A33" s="130" t="s">
        <v>100</v>
      </c>
      <c r="B33" s="129" t="s">
        <v>101</v>
      </c>
      <c r="C33" s="149"/>
    </row>
    <row r="34" spans="1:3" ht="14" x14ac:dyDescent="0.3">
      <c r="A34" s="130">
        <v>21.1</v>
      </c>
      <c r="B34" s="129" t="s">
        <v>102</v>
      </c>
      <c r="C34" s="149"/>
    </row>
    <row r="35" spans="1:3" ht="14" x14ac:dyDescent="0.3">
      <c r="A35" s="130">
        <v>21.2</v>
      </c>
      <c r="B35" s="129" t="s">
        <v>103</v>
      </c>
      <c r="C35" s="149"/>
    </row>
    <row r="36" spans="1:3" ht="14" x14ac:dyDescent="0.3">
      <c r="A36" s="130">
        <v>23</v>
      </c>
      <c r="B36" s="131" t="s">
        <v>104</v>
      </c>
      <c r="C36" s="149"/>
    </row>
    <row r="37" spans="1:3" ht="14" x14ac:dyDescent="0.3">
      <c r="A37" s="130">
        <v>24</v>
      </c>
      <c r="B37" s="131" t="s">
        <v>105</v>
      </c>
      <c r="C37" s="149"/>
    </row>
    <row r="38" spans="1:3" ht="23" x14ac:dyDescent="0.5">
      <c r="A38" s="151"/>
      <c r="B38" s="152" t="str">
        <f>IF(SUM(C17:C37)=0,"If ''NONE'' stop here and submit report", " ")</f>
        <v>If ''NONE'' stop here and submit report</v>
      </c>
      <c r="C38" s="153"/>
    </row>
    <row r="39" spans="1:3" ht="22.5" x14ac:dyDescent="0.45">
      <c r="A39" s="3"/>
      <c r="B39" s="30" t="str">
        <f>IF(SUM(C17:C37)&gt;0,"Go to ''Enter Data'' worksheet - Click here", "")</f>
        <v/>
      </c>
      <c r="C39" s="31"/>
    </row>
    <row r="40" spans="1:3" ht="15.5" x14ac:dyDescent="0.35">
      <c r="A40" s="3"/>
      <c r="B40" s="22" t="str">
        <f>CONCATENATE("Save your file according to the following standard: ", Metadata!$B$30, ".")</f>
        <v>Save your file according to the following standard: GRP # DER2021.xlsx.</v>
      </c>
    </row>
    <row r="41" spans="1:3" ht="15.5" x14ac:dyDescent="0.35">
      <c r="B41" s="22" t="s">
        <v>106</v>
      </c>
    </row>
    <row r="42" spans="1:3" ht="15.5" x14ac:dyDescent="0.35">
      <c r="B42" s="22" t="str">
        <f>CONCATENATE("Example: ", Metadata!$B$31, "")</f>
        <v>Example: GRP 0 12345 DER2021.xlsx</v>
      </c>
      <c r="C42" s="9"/>
    </row>
    <row r="43" spans="1:3" ht="15.5" x14ac:dyDescent="0.35">
      <c r="B43" s="22" t="str">
        <f>CONCATENATE("Email as attachment to ", Metadata!$B$7, ".")</f>
        <v>Email as attachment to DataCall@tdi.texas.gov.</v>
      </c>
    </row>
    <row r="44" spans="1:3" ht="15.5" x14ac:dyDescent="0.35">
      <c r="B44" s="22" t="s">
        <v>107</v>
      </c>
    </row>
    <row r="45" spans="1:3" ht="15.5" x14ac:dyDescent="0.35">
      <c r="B45" s="83" t="str">
        <f>CONCATENATE("For assistance, contact ", Metadata!$B$5, " at ", Metadata!$B$6, ".")</f>
        <v>For assistance, contact Brandon Easley at 512-676-6690.</v>
      </c>
      <c r="C45" s="22"/>
    </row>
  </sheetData>
  <sheetProtection algorithmName="SHA-512" hashValue="9/kz0hFkOyDfBjHJxub7IAZ9G5D1LvuOj+U+/aiwOSSF7WWc9/zTB3DvbnSWrruRCpnTY5oqxvGhYemQvnpK+w==" saltValue="xpnk+9Ho/4NhZm4oyBYNDg=="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7"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39"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D30" sqref="D30"/>
    </sheetView>
  </sheetViews>
  <sheetFormatPr defaultRowHeight="12.5" x14ac:dyDescent="0.25"/>
  <cols>
    <col min="1" max="1" width="20.7265625" customWidth="1"/>
    <col min="2" max="2" width="41.54296875" customWidth="1"/>
    <col min="3" max="3" width="3.453125" customWidth="1"/>
    <col min="4" max="4" width="20.26953125" customWidth="1"/>
    <col min="5" max="5" width="16.453125" customWidth="1"/>
  </cols>
  <sheetData>
    <row r="1" spans="1:4" ht="15.75" customHeight="1" x14ac:dyDescent="0.35">
      <c r="A1" s="222">
        <f>Year</f>
        <v>2021</v>
      </c>
      <c r="B1" s="222"/>
      <c r="C1" s="222"/>
      <c r="D1" s="222"/>
    </row>
    <row r="2" spans="1:4" ht="24.75" customHeight="1" thickBot="1" x14ac:dyDescent="0.35">
      <c r="A2" s="24" t="s">
        <v>108</v>
      </c>
      <c r="B2" s="123"/>
      <c r="C2" s="23"/>
      <c r="D2" s="23"/>
    </row>
    <row r="3" spans="1:4" ht="30.75" customHeight="1" thickBot="1" x14ac:dyDescent="0.35">
      <c r="A3" s="24" t="s">
        <v>109</v>
      </c>
      <c r="B3" s="122"/>
      <c r="C3" s="23"/>
      <c r="D3" s="39" t="s">
        <v>110</v>
      </c>
    </row>
    <row r="4" spans="1:4" x14ac:dyDescent="0.25">
      <c r="A4" s="23"/>
      <c r="B4" s="23"/>
      <c r="C4" s="23"/>
      <c r="D4" s="23"/>
    </row>
    <row r="5" spans="1:4" ht="14" x14ac:dyDescent="0.3">
      <c r="A5" s="223" t="s">
        <v>111</v>
      </c>
      <c r="B5" s="223"/>
      <c r="C5" s="25"/>
      <c r="D5" s="166" t="s">
        <v>112</v>
      </c>
    </row>
    <row r="6" spans="1:4" ht="15.4" customHeight="1" x14ac:dyDescent="0.3">
      <c r="A6" s="224"/>
      <c r="B6" s="224"/>
      <c r="C6" s="26"/>
      <c r="D6" s="181"/>
    </row>
    <row r="7" spans="1:4" ht="15.4" customHeight="1" x14ac:dyDescent="0.3">
      <c r="A7" s="221"/>
      <c r="B7" s="221"/>
      <c r="C7" s="26"/>
      <c r="D7" s="181"/>
    </row>
    <row r="8" spans="1:4" ht="15.4" customHeight="1" x14ac:dyDescent="0.3">
      <c r="A8" s="221"/>
      <c r="B8" s="221"/>
      <c r="C8" s="26"/>
      <c r="D8" s="181"/>
    </row>
    <row r="9" spans="1:4" ht="15.4" customHeight="1" x14ac:dyDescent="0.3">
      <c r="A9" s="221"/>
      <c r="B9" s="221"/>
      <c r="C9" s="26"/>
      <c r="D9" s="181"/>
    </row>
    <row r="10" spans="1:4" ht="15.4" customHeight="1" x14ac:dyDescent="0.3">
      <c r="A10" s="221"/>
      <c r="B10" s="221"/>
      <c r="C10" s="26"/>
      <c r="D10" s="181"/>
    </row>
    <row r="11" spans="1:4" ht="15.4" customHeight="1" x14ac:dyDescent="0.3">
      <c r="A11" s="221"/>
      <c r="B11" s="221"/>
      <c r="C11" s="26"/>
      <c r="D11" s="181"/>
    </row>
    <row r="12" spans="1:4" ht="15.4" customHeight="1" x14ac:dyDescent="0.3">
      <c r="A12" s="221"/>
      <c r="B12" s="221"/>
      <c r="C12" s="26"/>
      <c r="D12" s="181"/>
    </row>
    <row r="13" spans="1:4" ht="15.4" customHeight="1" x14ac:dyDescent="0.3">
      <c r="A13" s="221"/>
      <c r="B13" s="221"/>
      <c r="C13" s="26"/>
      <c r="D13" s="181"/>
    </row>
    <row r="14" spans="1:4" ht="15.4" customHeight="1" x14ac:dyDescent="0.3">
      <c r="A14" s="221"/>
      <c r="B14" s="221"/>
      <c r="C14" s="26"/>
      <c r="D14" s="181"/>
    </row>
    <row r="15" spans="1:4" ht="15.4" customHeight="1" x14ac:dyDescent="0.3">
      <c r="A15" s="221"/>
      <c r="B15" s="221"/>
      <c r="C15" s="26"/>
      <c r="D15" s="181"/>
    </row>
    <row r="16" spans="1:4" ht="15.4" customHeight="1" x14ac:dyDescent="0.3">
      <c r="A16" s="221"/>
      <c r="B16" s="221"/>
      <c r="C16" s="26"/>
      <c r="D16" s="181"/>
    </row>
    <row r="17" spans="1:4" ht="15.4" customHeight="1" x14ac:dyDescent="0.3">
      <c r="A17" s="221"/>
      <c r="B17" s="221"/>
      <c r="C17" s="26"/>
      <c r="D17" s="181"/>
    </row>
    <row r="18" spans="1:4" ht="15.4" customHeight="1" x14ac:dyDescent="0.3">
      <c r="A18" s="221"/>
      <c r="B18" s="221"/>
      <c r="C18" s="26"/>
      <c r="D18" s="181"/>
    </row>
    <row r="19" spans="1:4" ht="15.4" customHeight="1" x14ac:dyDescent="0.3">
      <c r="A19" s="221"/>
      <c r="B19" s="221"/>
      <c r="C19" s="26"/>
      <c r="D19" s="181"/>
    </row>
    <row r="20" spans="1:4" ht="15.4" customHeight="1" x14ac:dyDescent="0.3">
      <c r="A20" s="221"/>
      <c r="B20" s="221"/>
      <c r="C20" s="26"/>
      <c r="D20" s="181"/>
    </row>
    <row r="21" spans="1:4" ht="15.4" customHeight="1" x14ac:dyDescent="0.3">
      <c r="A21" s="221"/>
      <c r="B21" s="221"/>
      <c r="C21" s="26"/>
      <c r="D21" s="181"/>
    </row>
    <row r="22" spans="1:4" ht="15.4" customHeight="1" x14ac:dyDescent="0.3">
      <c r="A22" s="221"/>
      <c r="B22" s="221"/>
      <c r="C22" s="26"/>
      <c r="D22" s="181"/>
    </row>
    <row r="23" spans="1:4" ht="15.4" customHeight="1" x14ac:dyDescent="0.3">
      <c r="A23" s="221"/>
      <c r="B23" s="221"/>
      <c r="C23" s="26"/>
      <c r="D23" s="181"/>
    </row>
    <row r="24" spans="1:4" ht="15.4" customHeight="1" x14ac:dyDescent="0.3">
      <c r="A24" s="221"/>
      <c r="B24" s="221"/>
      <c r="C24" s="26"/>
      <c r="D24" s="181"/>
    </row>
    <row r="25" spans="1:4" ht="15.4" customHeight="1" x14ac:dyDescent="0.3">
      <c r="A25" s="221"/>
      <c r="B25" s="221"/>
      <c r="C25" s="26"/>
      <c r="D25" s="181"/>
    </row>
    <row r="26" spans="1:4" ht="15.4" customHeight="1" x14ac:dyDescent="0.3">
      <c r="A26" s="221"/>
      <c r="B26" s="221"/>
      <c r="C26" s="26"/>
      <c r="D26" s="181"/>
    </row>
    <row r="27" spans="1:4" ht="15.4" customHeight="1" x14ac:dyDescent="0.3">
      <c r="A27" s="221"/>
      <c r="B27" s="221"/>
      <c r="C27" s="26"/>
      <c r="D27" s="181"/>
    </row>
    <row r="28" spans="1:4" ht="15.4" customHeight="1" x14ac:dyDescent="0.3">
      <c r="A28" s="221"/>
      <c r="B28" s="221"/>
      <c r="C28" s="26"/>
      <c r="D28" s="181"/>
    </row>
    <row r="29" spans="1:4" ht="15.4" customHeight="1" x14ac:dyDescent="0.3">
      <c r="A29" s="221"/>
      <c r="B29" s="221"/>
      <c r="C29" s="26"/>
      <c r="D29" s="181"/>
    </row>
    <row r="30" spans="1:4" ht="15.4" customHeight="1" x14ac:dyDescent="0.3">
      <c r="A30" s="221"/>
      <c r="B30" s="221"/>
      <c r="C30" s="26"/>
      <c r="D30" s="181"/>
    </row>
    <row r="31" spans="1:4" ht="15.4" customHeight="1" x14ac:dyDescent="0.3">
      <c r="A31" s="221"/>
      <c r="B31" s="221"/>
      <c r="C31" s="26"/>
      <c r="D31" s="181"/>
    </row>
    <row r="32" spans="1:4" ht="15.4" customHeight="1" x14ac:dyDescent="0.3">
      <c r="A32" s="221"/>
      <c r="B32" s="221"/>
      <c r="C32" s="26"/>
      <c r="D32" s="181"/>
    </row>
    <row r="33" spans="1:4" ht="15.4" customHeight="1" x14ac:dyDescent="0.3">
      <c r="A33" s="221"/>
      <c r="B33" s="221"/>
      <c r="C33" s="26"/>
      <c r="D33" s="181"/>
    </row>
    <row r="34" spans="1:4" ht="15.4" customHeight="1" x14ac:dyDescent="0.3">
      <c r="A34" s="221"/>
      <c r="B34" s="221"/>
      <c r="C34" s="26"/>
      <c r="D34" s="181"/>
    </row>
    <row r="35" spans="1:4" ht="15.4" customHeight="1" x14ac:dyDescent="0.3">
      <c r="A35" s="221"/>
      <c r="B35" s="221"/>
      <c r="C35" s="26"/>
      <c r="D35" s="181"/>
    </row>
    <row r="36" spans="1:4" ht="15.4" customHeight="1" x14ac:dyDescent="0.3">
      <c r="A36" s="221"/>
      <c r="B36" s="221"/>
      <c r="C36" s="26"/>
      <c r="D36" s="181"/>
    </row>
    <row r="37" spans="1:4" ht="15.4" customHeight="1" x14ac:dyDescent="0.3">
      <c r="A37" s="221"/>
      <c r="B37" s="221"/>
      <c r="C37" s="26"/>
      <c r="D37" s="181"/>
    </row>
    <row r="38" spans="1:4" ht="15.4" customHeight="1" x14ac:dyDescent="0.3">
      <c r="A38" s="221"/>
      <c r="B38" s="221"/>
      <c r="C38" s="26"/>
      <c r="D38" s="181"/>
    </row>
    <row r="39" spans="1:4" ht="15.4" customHeight="1" x14ac:dyDescent="0.3">
      <c r="A39" s="221"/>
      <c r="B39" s="221"/>
      <c r="C39" s="26"/>
      <c r="D39" s="181"/>
    </row>
    <row r="40" spans="1:4" ht="15.4" customHeight="1" x14ac:dyDescent="0.3">
      <c r="A40" s="221"/>
      <c r="B40" s="221"/>
      <c r="C40" s="26"/>
      <c r="D40" s="181"/>
    </row>
    <row r="41" spans="1:4" ht="15.4" customHeight="1" x14ac:dyDescent="0.3">
      <c r="A41" s="221"/>
      <c r="B41" s="221"/>
      <c r="C41" s="26"/>
      <c r="D41" s="181"/>
    </row>
    <row r="42" spans="1:4" ht="15.4" customHeight="1" x14ac:dyDescent="0.3">
      <c r="A42" s="221"/>
      <c r="B42" s="221"/>
      <c r="C42" s="26"/>
      <c r="D42" s="181"/>
    </row>
    <row r="43" spans="1:4" ht="15.4" customHeight="1" x14ac:dyDescent="0.3">
      <c r="A43" s="221"/>
      <c r="B43" s="221"/>
      <c r="C43" s="27"/>
      <c r="D43" s="181"/>
    </row>
    <row r="44" spans="1:4" ht="15.4" customHeight="1" x14ac:dyDescent="0.3">
      <c r="A44" s="221"/>
      <c r="B44" s="221"/>
      <c r="C44" s="27"/>
      <c r="D44" s="181"/>
    </row>
    <row r="45" spans="1:4" ht="14" x14ac:dyDescent="0.3">
      <c r="A45" s="221"/>
      <c r="B45" s="221"/>
      <c r="C45" s="27"/>
      <c r="D45" s="181"/>
    </row>
    <row r="46" spans="1:4" ht="14" x14ac:dyDescent="0.3">
      <c r="A46" s="221"/>
      <c r="B46" s="221"/>
      <c r="C46" s="27"/>
      <c r="D46" s="181"/>
    </row>
    <row r="47" spans="1:4" ht="14" x14ac:dyDescent="0.3">
      <c r="A47" s="221"/>
      <c r="B47" s="221"/>
      <c r="C47" s="27"/>
      <c r="D47" s="181"/>
    </row>
    <row r="48" spans="1:4" ht="14" x14ac:dyDescent="0.3">
      <c r="A48" s="221"/>
      <c r="B48" s="221"/>
      <c r="C48" s="27"/>
      <c r="D48" s="181"/>
    </row>
    <row r="49" spans="1:4" ht="14" x14ac:dyDescent="0.3">
      <c r="A49" s="221"/>
      <c r="B49" s="221"/>
      <c r="C49" s="27"/>
      <c r="D49" s="181"/>
    </row>
    <row r="50" spans="1:4" ht="14" x14ac:dyDescent="0.3">
      <c r="A50" s="221"/>
      <c r="B50" s="221"/>
      <c r="C50" s="27"/>
      <c r="D50" s="181"/>
    </row>
    <row r="51" spans="1:4" ht="14" x14ac:dyDescent="0.3">
      <c r="A51" s="221"/>
      <c r="B51" s="221"/>
      <c r="C51" s="27"/>
      <c r="D51" s="181"/>
    </row>
    <row r="52" spans="1:4" ht="14" x14ac:dyDescent="0.3">
      <c r="A52" s="221"/>
      <c r="B52" s="221"/>
      <c r="C52" s="27"/>
      <c r="D52" s="181"/>
    </row>
    <row r="53" spans="1:4" ht="14" x14ac:dyDescent="0.3">
      <c r="A53" s="221"/>
      <c r="B53" s="221"/>
      <c r="C53" s="27"/>
      <c r="D53" s="181"/>
    </row>
    <row r="54" spans="1:4" ht="14" x14ac:dyDescent="0.3">
      <c r="A54" s="221"/>
      <c r="B54" s="221"/>
      <c r="C54" s="27"/>
      <c r="D54" s="181"/>
    </row>
    <row r="55" spans="1:4" ht="14" x14ac:dyDescent="0.3">
      <c r="A55" s="221"/>
      <c r="B55" s="221"/>
      <c r="C55" s="27"/>
      <c r="D55" s="181"/>
    </row>
    <row r="56" spans="1:4" ht="14" x14ac:dyDescent="0.3">
      <c r="A56" s="221"/>
      <c r="B56" s="221"/>
      <c r="C56" s="27"/>
      <c r="D56" s="181"/>
    </row>
    <row r="57" spans="1:4" ht="14" x14ac:dyDescent="0.3">
      <c r="A57" s="221"/>
      <c r="B57" s="221"/>
      <c r="C57" s="27"/>
      <c r="D57" s="181"/>
    </row>
    <row r="58" spans="1:4" ht="14" x14ac:dyDescent="0.3">
      <c r="A58" s="221"/>
      <c r="B58" s="221"/>
      <c r="C58" s="27"/>
      <c r="D58" s="181"/>
    </row>
    <row r="59" spans="1:4" ht="14" x14ac:dyDescent="0.3">
      <c r="A59" s="221"/>
      <c r="B59" s="221"/>
      <c r="C59" s="27"/>
      <c r="D59" s="181"/>
    </row>
    <row r="60" spans="1:4" ht="14" x14ac:dyDescent="0.3">
      <c r="A60" s="221"/>
      <c r="B60" s="221"/>
      <c r="C60" s="27"/>
      <c r="D60" s="181"/>
    </row>
    <row r="61" spans="1:4" ht="14" x14ac:dyDescent="0.3">
      <c r="A61" s="221"/>
      <c r="B61" s="221"/>
      <c r="C61" s="27"/>
      <c r="D61" s="181"/>
    </row>
    <row r="62" spans="1:4" ht="14" x14ac:dyDescent="0.3">
      <c r="A62" s="221"/>
      <c r="B62" s="221"/>
      <c r="C62" s="27"/>
      <c r="D62" s="181"/>
    </row>
    <row r="63" spans="1:4" ht="14" x14ac:dyDescent="0.3">
      <c r="A63" s="221"/>
      <c r="B63" s="221"/>
      <c r="C63" s="27"/>
      <c r="D63" s="181"/>
    </row>
    <row r="64" spans="1:4" ht="14" x14ac:dyDescent="0.3">
      <c r="A64" s="221"/>
      <c r="B64" s="221"/>
      <c r="C64" s="27"/>
      <c r="D64" s="181"/>
    </row>
    <row r="65" spans="1:4" ht="14" x14ac:dyDescent="0.3">
      <c r="A65" s="221"/>
      <c r="B65" s="221"/>
      <c r="C65" s="27"/>
      <c r="D65" s="181"/>
    </row>
    <row r="66" spans="1:4" ht="14" x14ac:dyDescent="0.3">
      <c r="A66" s="221"/>
      <c r="B66" s="221"/>
      <c r="C66" s="27"/>
      <c r="D66" s="181"/>
    </row>
    <row r="67" spans="1:4" ht="14" x14ac:dyDescent="0.3">
      <c r="A67" s="221"/>
      <c r="B67" s="221"/>
      <c r="C67" s="27"/>
      <c r="D67" s="181"/>
    </row>
    <row r="68" spans="1:4" ht="14" x14ac:dyDescent="0.3">
      <c r="A68" s="221"/>
      <c r="B68" s="221"/>
      <c r="C68" s="27"/>
      <c r="D68" s="181"/>
    </row>
    <row r="69" spans="1:4" ht="14" x14ac:dyDescent="0.3">
      <c r="A69" s="221"/>
      <c r="B69" s="221"/>
      <c r="C69" s="27"/>
      <c r="D69" s="181"/>
    </row>
    <row r="70" spans="1:4" ht="14" x14ac:dyDescent="0.3">
      <c r="A70" s="221"/>
      <c r="B70" s="221"/>
      <c r="C70" s="27"/>
      <c r="D70" s="181"/>
    </row>
    <row r="71" spans="1:4" ht="14" x14ac:dyDescent="0.3">
      <c r="A71" s="221"/>
      <c r="B71" s="221"/>
      <c r="C71" s="27"/>
      <c r="D71" s="181"/>
    </row>
    <row r="72" spans="1:4" ht="14" x14ac:dyDescent="0.3">
      <c r="A72" s="221"/>
      <c r="B72" s="221"/>
      <c r="C72" s="27"/>
      <c r="D72" s="181"/>
    </row>
    <row r="73" spans="1:4" ht="14" x14ac:dyDescent="0.3">
      <c r="A73" s="221"/>
      <c r="B73" s="221"/>
      <c r="C73" s="27"/>
      <c r="D73" s="181"/>
    </row>
    <row r="74" spans="1:4" ht="14" x14ac:dyDescent="0.3">
      <c r="A74" s="221"/>
      <c r="B74" s="221"/>
      <c r="C74" s="27"/>
      <c r="D74" s="181"/>
    </row>
    <row r="75" spans="1:4" ht="14" x14ac:dyDescent="0.3">
      <c r="A75" s="221"/>
      <c r="B75" s="221"/>
      <c r="C75" s="27"/>
      <c r="D75" s="181"/>
    </row>
    <row r="76" spans="1:4" ht="14" x14ac:dyDescent="0.3">
      <c r="A76" s="221"/>
      <c r="B76" s="221"/>
      <c r="C76" s="27"/>
      <c r="D76" s="181"/>
    </row>
    <row r="77" spans="1:4" ht="14" x14ac:dyDescent="0.3">
      <c r="A77" s="221"/>
      <c r="B77" s="221"/>
      <c r="C77" s="27"/>
      <c r="D77" s="181"/>
    </row>
    <row r="78" spans="1:4" ht="14" x14ac:dyDescent="0.3">
      <c r="A78" s="221"/>
      <c r="B78" s="221"/>
      <c r="C78" s="27"/>
      <c r="D78" s="181"/>
    </row>
    <row r="79" spans="1:4" ht="14" x14ac:dyDescent="0.3">
      <c r="A79" s="221"/>
      <c r="B79" s="221"/>
      <c r="C79" s="27"/>
      <c r="D79" s="181"/>
    </row>
    <row r="80" spans="1:4" ht="14" x14ac:dyDescent="0.3">
      <c r="A80" s="221"/>
      <c r="B80" s="221"/>
      <c r="C80" s="27"/>
      <c r="D80" s="181"/>
    </row>
    <row r="81" spans="1:4" ht="14" x14ac:dyDescent="0.3">
      <c r="A81" s="221"/>
      <c r="B81" s="221"/>
      <c r="C81" s="27"/>
      <c r="D81" s="181"/>
    </row>
    <row r="82" spans="1:4" ht="14" x14ac:dyDescent="0.3">
      <c r="A82" s="221"/>
      <c r="B82" s="221"/>
      <c r="C82" s="27"/>
      <c r="D82" s="181"/>
    </row>
    <row r="83" spans="1:4" ht="14" x14ac:dyDescent="0.3">
      <c r="A83" s="221"/>
      <c r="B83" s="221"/>
      <c r="C83" s="27"/>
      <c r="D83" s="181"/>
    </row>
    <row r="84" spans="1:4" ht="14" x14ac:dyDescent="0.3">
      <c r="A84" s="221"/>
      <c r="B84" s="221"/>
      <c r="C84" s="27"/>
      <c r="D84" s="181"/>
    </row>
    <row r="85" spans="1:4" ht="14" x14ac:dyDescent="0.3">
      <c r="A85" s="221"/>
      <c r="B85" s="221"/>
      <c r="C85" s="27"/>
      <c r="D85" s="181"/>
    </row>
  </sheetData>
  <sheetProtection algorithmName="SHA-512" hashValue="GOxBtiMkR/fMJLgIKsXmd5RU6qH3Pl7X8Ud2zeL1h2qsFHxGo7TkKjY7ItKOs3wy0QHyRyOi6TgdU6KXFN73Bg==" saltValue="H3Izn9q00XN0PLsopGZM9w==" spinCount="100000" sheet="1" objects="1" scenarios="1"/>
  <mergeCells count="8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 ref="A43:B43"/>
    <mergeCell ref="A44:B44"/>
    <mergeCell ref="A45:B45"/>
    <mergeCell ref="A51:B51"/>
    <mergeCell ref="A52:B52"/>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11:B11"/>
    <mergeCell ref="A12:B12"/>
    <mergeCell ref="A13:B13"/>
    <mergeCell ref="A14:B14"/>
    <mergeCell ref="A15:B15"/>
    <mergeCell ref="A22:B22"/>
    <mergeCell ref="A23:B23"/>
    <mergeCell ref="A24:B24"/>
    <mergeCell ref="A25:B25"/>
    <mergeCell ref="A16:B16"/>
    <mergeCell ref="A17:B17"/>
    <mergeCell ref="A18:B18"/>
    <mergeCell ref="A19:B19"/>
    <mergeCell ref="A20:B20"/>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R26"/>
  <sheetViews>
    <sheetView zoomScale="85" zoomScaleNormal="85" workbookViewId="0">
      <pane xSplit="2" ySplit="7" topLeftCell="C8" activePane="bottomRight" state="frozen"/>
      <selection pane="topRight" activeCell="C68" sqref="C68"/>
      <selection pane="bottomLeft" activeCell="C68" sqref="C68"/>
      <selection pane="bottomRight" activeCell="C9" sqref="C9"/>
    </sheetView>
  </sheetViews>
  <sheetFormatPr defaultRowHeight="12.5" x14ac:dyDescent="0.25"/>
  <cols>
    <col min="1" max="1" width="8.453125" style="5" customWidth="1"/>
    <col min="2" max="2" width="22.1796875" style="6" customWidth="1"/>
    <col min="3" max="14" width="12.7265625" style="3" customWidth="1"/>
    <col min="15" max="16" width="12.7265625" customWidth="1"/>
    <col min="17" max="20" width="12.7265625" style="3" customWidth="1"/>
    <col min="21" max="49" width="12.7265625" customWidth="1"/>
  </cols>
  <sheetData>
    <row r="1" spans="1:44" ht="27.4" customHeight="1" thickBot="1" x14ac:dyDescent="0.3">
      <c r="A1" s="124"/>
      <c r="B1" s="15"/>
      <c r="C1" s="227" t="s">
        <v>113</v>
      </c>
      <c r="D1" s="227"/>
      <c r="E1" s="227"/>
      <c r="F1" s="227"/>
      <c r="G1" s="227"/>
      <c r="H1" s="227"/>
      <c r="I1" s="227"/>
      <c r="J1" s="227"/>
      <c r="K1" s="42"/>
      <c r="L1" s="42"/>
      <c r="M1" s="42"/>
      <c r="N1" s="42"/>
    </row>
    <row r="2" spans="1:44" ht="2.25" customHeight="1" thickBot="1" x14ac:dyDescent="0.4">
      <c r="A2" s="13"/>
      <c r="B2" s="182"/>
      <c r="C2" s="230" t="s">
        <v>82</v>
      </c>
      <c r="D2" s="231"/>
      <c r="E2" s="230" t="s">
        <v>83</v>
      </c>
      <c r="F2" s="231"/>
      <c r="G2" s="230" t="s">
        <v>84</v>
      </c>
      <c r="H2" s="231"/>
      <c r="I2" s="233" t="s">
        <v>85</v>
      </c>
      <c r="J2" s="234"/>
      <c r="K2" s="233" t="s">
        <v>86</v>
      </c>
      <c r="L2" s="234"/>
      <c r="M2" s="233" t="s">
        <v>87</v>
      </c>
      <c r="N2" s="234"/>
      <c r="O2" s="230" t="s">
        <v>88</v>
      </c>
      <c r="P2" s="231"/>
      <c r="Q2" s="233" t="s">
        <v>89</v>
      </c>
      <c r="R2" s="234"/>
      <c r="S2" s="233" t="s">
        <v>90</v>
      </c>
      <c r="T2" s="234"/>
      <c r="U2" s="233" t="s">
        <v>114</v>
      </c>
      <c r="V2" s="234"/>
      <c r="W2" s="233" t="s">
        <v>115</v>
      </c>
      <c r="X2" s="234"/>
      <c r="Y2" s="233" t="s">
        <v>93</v>
      </c>
      <c r="Z2" s="234"/>
      <c r="AA2" s="233" t="s">
        <v>94</v>
      </c>
      <c r="AB2" s="234"/>
      <c r="AC2" s="233" t="s">
        <v>96</v>
      </c>
      <c r="AD2" s="234"/>
      <c r="AE2" s="233" t="s">
        <v>97</v>
      </c>
      <c r="AF2" s="234"/>
      <c r="AG2" s="233" t="s">
        <v>99</v>
      </c>
      <c r="AH2" s="234"/>
      <c r="AI2" s="233" t="s">
        <v>101</v>
      </c>
      <c r="AJ2" s="234"/>
      <c r="AK2" s="233" t="s">
        <v>102</v>
      </c>
      <c r="AL2" s="234"/>
      <c r="AM2" s="233" t="s">
        <v>103</v>
      </c>
      <c r="AN2" s="234"/>
      <c r="AO2" s="233" t="s">
        <v>116</v>
      </c>
      <c r="AP2" s="234"/>
      <c r="AQ2" s="233" t="s">
        <v>117</v>
      </c>
      <c r="AR2" s="234"/>
    </row>
    <row r="3" spans="1:44" ht="24.75" customHeight="1" thickBot="1" x14ac:dyDescent="0.4">
      <c r="A3" s="75">
        <f>coname</f>
        <v>0</v>
      </c>
      <c r="B3" s="182"/>
      <c r="C3" s="232"/>
      <c r="D3" s="231"/>
      <c r="E3" s="232"/>
      <c r="F3" s="231"/>
      <c r="G3" s="232"/>
      <c r="H3" s="231"/>
      <c r="I3" s="235"/>
      <c r="J3" s="236"/>
      <c r="K3" s="235"/>
      <c r="L3" s="236"/>
      <c r="M3" s="235"/>
      <c r="N3" s="236"/>
      <c r="O3" s="232"/>
      <c r="P3" s="231"/>
      <c r="Q3" s="235"/>
      <c r="R3" s="236"/>
      <c r="S3" s="235"/>
      <c r="T3" s="236"/>
      <c r="U3" s="235"/>
      <c r="V3" s="236"/>
      <c r="W3" s="235"/>
      <c r="X3" s="236"/>
      <c r="Y3" s="235"/>
      <c r="Z3" s="236"/>
      <c r="AA3" s="235"/>
      <c r="AB3" s="236"/>
      <c r="AC3" s="235"/>
      <c r="AD3" s="236"/>
      <c r="AE3" s="235"/>
      <c r="AF3" s="236"/>
      <c r="AG3" s="235"/>
      <c r="AH3" s="236"/>
      <c r="AI3" s="235"/>
      <c r="AJ3" s="236"/>
      <c r="AK3" s="235"/>
      <c r="AL3" s="236"/>
      <c r="AM3" s="235"/>
      <c r="AN3" s="236"/>
      <c r="AO3" s="235"/>
      <c r="AP3" s="236"/>
      <c r="AQ3" s="235"/>
      <c r="AR3" s="236"/>
    </row>
    <row r="4" spans="1:44" ht="24.75" customHeight="1" thickBot="1" x14ac:dyDescent="0.4">
      <c r="A4" s="69">
        <f>naic</f>
        <v>0</v>
      </c>
      <c r="B4" s="28" t="s">
        <v>118</v>
      </c>
      <c r="C4" s="232"/>
      <c r="D4" s="231"/>
      <c r="E4" s="232"/>
      <c r="F4" s="231"/>
      <c r="G4" s="232"/>
      <c r="H4" s="231"/>
      <c r="I4" s="237"/>
      <c r="J4" s="238"/>
      <c r="K4" s="237"/>
      <c r="L4" s="238"/>
      <c r="M4" s="237"/>
      <c r="N4" s="238"/>
      <c r="O4" s="232"/>
      <c r="P4" s="231"/>
      <c r="Q4" s="237"/>
      <c r="R4" s="238"/>
      <c r="S4" s="237"/>
      <c r="T4" s="238"/>
      <c r="U4" s="237"/>
      <c r="V4" s="238"/>
      <c r="W4" s="237"/>
      <c r="X4" s="238"/>
      <c r="Y4" s="237"/>
      <c r="Z4" s="238"/>
      <c r="AA4" s="237"/>
      <c r="AB4" s="238"/>
      <c r="AC4" s="237"/>
      <c r="AD4" s="238"/>
      <c r="AE4" s="237"/>
      <c r="AF4" s="238"/>
      <c r="AG4" s="237"/>
      <c r="AH4" s="238"/>
      <c r="AI4" s="237"/>
      <c r="AJ4" s="238"/>
      <c r="AK4" s="237"/>
      <c r="AL4" s="238"/>
      <c r="AM4" s="237"/>
      <c r="AN4" s="238"/>
      <c r="AO4" s="237"/>
      <c r="AP4" s="238"/>
      <c r="AQ4" s="237"/>
      <c r="AR4" s="238"/>
    </row>
    <row r="5" spans="1:44" s="17" customFormat="1" ht="16.5" customHeight="1" thickBot="1" x14ac:dyDescent="0.4">
      <c r="A5" s="70">
        <f>group</f>
        <v>0</v>
      </c>
      <c r="B5" s="28" t="s">
        <v>119</v>
      </c>
      <c r="C5" s="228" t="s">
        <v>120</v>
      </c>
      <c r="D5" s="228"/>
      <c r="E5" s="228" t="s">
        <v>120</v>
      </c>
      <c r="F5" s="228"/>
      <c r="G5" s="228" t="s">
        <v>120</v>
      </c>
      <c r="H5" s="228"/>
      <c r="I5" s="229" t="s">
        <v>121</v>
      </c>
      <c r="J5" s="228"/>
      <c r="K5" s="228" t="s">
        <v>121</v>
      </c>
      <c r="L5" s="228"/>
      <c r="M5" s="229" t="s">
        <v>121</v>
      </c>
      <c r="N5" s="228"/>
      <c r="O5" s="228" t="s">
        <v>122</v>
      </c>
      <c r="P5" s="228"/>
      <c r="Q5" s="229" t="s">
        <v>123</v>
      </c>
      <c r="R5" s="228"/>
      <c r="S5" s="228" t="s">
        <v>124</v>
      </c>
      <c r="T5" s="228"/>
      <c r="U5" s="228" t="s">
        <v>125</v>
      </c>
      <c r="V5" s="228"/>
      <c r="W5" s="228" t="s">
        <v>126</v>
      </c>
      <c r="X5" s="228"/>
      <c r="Y5" s="228" t="s">
        <v>127</v>
      </c>
      <c r="Z5" s="228"/>
      <c r="AA5" s="228" t="s">
        <v>128</v>
      </c>
      <c r="AB5" s="228"/>
      <c r="AC5" s="228" t="s">
        <v>129</v>
      </c>
      <c r="AD5" s="228"/>
      <c r="AE5" s="228" t="s">
        <v>130</v>
      </c>
      <c r="AF5" s="228"/>
      <c r="AG5" s="228" t="s">
        <v>131</v>
      </c>
      <c r="AH5" s="228"/>
      <c r="AI5" s="228" t="s">
        <v>132</v>
      </c>
      <c r="AJ5" s="228"/>
      <c r="AK5" s="228" t="s">
        <v>133</v>
      </c>
      <c r="AL5" s="228"/>
      <c r="AM5" s="228" t="s">
        <v>134</v>
      </c>
      <c r="AN5" s="228"/>
      <c r="AO5" s="228" t="s">
        <v>135</v>
      </c>
      <c r="AP5" s="228"/>
      <c r="AQ5" s="228" t="s">
        <v>136</v>
      </c>
      <c r="AR5" s="228"/>
    </row>
    <row r="6" spans="1:44" ht="43.5" customHeight="1" thickBot="1" x14ac:dyDescent="0.4">
      <c r="A6" s="14">
        <f>Start!B7</f>
        <v>2021</v>
      </c>
      <c r="B6" s="16" t="s">
        <v>69</v>
      </c>
      <c r="C6" s="18" t="s">
        <v>137</v>
      </c>
      <c r="D6" s="18" t="s">
        <v>138</v>
      </c>
      <c r="E6" s="18" t="s">
        <v>137</v>
      </c>
      <c r="F6" s="18" t="s">
        <v>138</v>
      </c>
      <c r="G6" s="18" t="s">
        <v>137</v>
      </c>
      <c r="H6" s="18" t="s">
        <v>138</v>
      </c>
      <c r="I6" s="8" t="s">
        <v>137</v>
      </c>
      <c r="J6" s="18" t="s">
        <v>138</v>
      </c>
      <c r="K6" s="8" t="s">
        <v>137</v>
      </c>
      <c r="L6" s="18" t="s">
        <v>138</v>
      </c>
      <c r="M6" s="8" t="s">
        <v>137</v>
      </c>
      <c r="N6" s="18" t="s">
        <v>138</v>
      </c>
      <c r="O6" s="8" t="s">
        <v>137</v>
      </c>
      <c r="P6" s="18" t="s">
        <v>138</v>
      </c>
      <c r="Q6" s="8" t="s">
        <v>137</v>
      </c>
      <c r="R6" s="18" t="s">
        <v>138</v>
      </c>
      <c r="S6" s="8" t="s">
        <v>137</v>
      </c>
      <c r="T6" s="18" t="s">
        <v>138</v>
      </c>
      <c r="U6" s="8" t="s">
        <v>137</v>
      </c>
      <c r="V6" s="18" t="s">
        <v>138</v>
      </c>
      <c r="W6" s="8" t="s">
        <v>137</v>
      </c>
      <c r="X6" s="18" t="s">
        <v>138</v>
      </c>
      <c r="Y6" s="8" t="s">
        <v>137</v>
      </c>
      <c r="Z6" s="18" t="s">
        <v>138</v>
      </c>
      <c r="AA6" s="8" t="s">
        <v>137</v>
      </c>
      <c r="AB6" s="18" t="s">
        <v>138</v>
      </c>
      <c r="AC6" s="8" t="s">
        <v>137</v>
      </c>
      <c r="AD6" s="18" t="s">
        <v>138</v>
      </c>
      <c r="AE6" s="8" t="s">
        <v>137</v>
      </c>
      <c r="AF6" s="18" t="s">
        <v>138</v>
      </c>
      <c r="AG6" s="8" t="s">
        <v>137</v>
      </c>
      <c r="AH6" s="18" t="s">
        <v>138</v>
      </c>
      <c r="AI6" s="8" t="s">
        <v>137</v>
      </c>
      <c r="AJ6" s="18" t="s">
        <v>138</v>
      </c>
      <c r="AK6" s="8" t="s">
        <v>137</v>
      </c>
      <c r="AL6" s="18" t="s">
        <v>138</v>
      </c>
      <c r="AM6" s="8" t="s">
        <v>137</v>
      </c>
      <c r="AN6" s="18" t="s">
        <v>138</v>
      </c>
      <c r="AO6" s="8" t="s">
        <v>137</v>
      </c>
      <c r="AP6" s="18" t="s">
        <v>138</v>
      </c>
      <c r="AQ6" s="8" t="s">
        <v>137</v>
      </c>
      <c r="AR6" s="18" t="s">
        <v>138</v>
      </c>
    </row>
    <row r="7" spans="1:44" s="21" customFormat="1" ht="15.75" customHeight="1" x14ac:dyDescent="0.35">
      <c r="A7" s="20" t="s">
        <v>139</v>
      </c>
      <c r="B7" s="100" t="str">
        <f>IF(SUM(Verification!J3:L18)=0,"Input Data",IF(AND(Verification!N3:P18),"Matches IEE","Doesn't Match IEE"))</f>
        <v>Input Data</v>
      </c>
      <c r="C7" s="225" t="str">
        <f>IF(C8&gt;0,"Enter this line","DO NOT ENTER THIS LINE")</f>
        <v>DO NOT ENTER THIS LINE</v>
      </c>
      <c r="D7" s="226"/>
      <c r="E7" s="225" t="str">
        <f>IF(E8&gt;0,"Enter this line","DO NOT ENTER THIS LINE")</f>
        <v>DO NOT ENTER THIS LINE</v>
      </c>
      <c r="F7" s="226"/>
      <c r="G7" s="225" t="str">
        <f>IF(G8&gt;0,"Enter this line","DO NOT ENTER THIS LINE")</f>
        <v>DO NOT ENTER THIS LINE</v>
      </c>
      <c r="H7" s="226"/>
      <c r="I7" s="225" t="str">
        <f>IF(I8&gt;0,"Enter this line","DO NOT ENTER THIS LINE")</f>
        <v>DO NOT ENTER THIS LINE</v>
      </c>
      <c r="J7" s="226"/>
      <c r="K7" s="225" t="str">
        <f>IF(K8&gt;0,"Enter this line","DO NOT ENTER THIS LINE")</f>
        <v>DO NOT ENTER THIS LINE</v>
      </c>
      <c r="L7" s="226"/>
      <c r="M7" s="225" t="str">
        <f>IF(M8&gt;0,"Enter this line","DO NOT ENTER THIS LINE")</f>
        <v>DO NOT ENTER THIS LINE</v>
      </c>
      <c r="N7" s="226"/>
      <c r="O7" s="225" t="str">
        <f>IF(O8&gt;0,"Enter this line","DO NOT ENTER THIS LINE")</f>
        <v>DO NOT ENTER THIS LINE</v>
      </c>
      <c r="P7" s="226"/>
      <c r="Q7" s="225" t="str">
        <f>IF(Q8&gt;0,"Enter this line","DO NOT ENTER THIS LINE")</f>
        <v>DO NOT ENTER THIS LINE</v>
      </c>
      <c r="R7" s="226"/>
      <c r="S7" s="225" t="str">
        <f>IF(S8&gt;0,"Enter this line","DO NOT ENTER THIS LINE")</f>
        <v>DO NOT ENTER THIS LINE</v>
      </c>
      <c r="T7" s="226"/>
      <c r="U7" s="225" t="str">
        <f>IF(U8&gt;0,"Enter this line","DO NOT ENTER THIS LINE")</f>
        <v>DO NOT ENTER THIS LINE</v>
      </c>
      <c r="V7" s="226"/>
      <c r="W7" s="225" t="str">
        <f>IF(W8&gt;0,"Enter this line","DO NOT ENTER THIS LINE")</f>
        <v>DO NOT ENTER THIS LINE</v>
      </c>
      <c r="X7" s="226"/>
      <c r="Y7" s="225" t="str">
        <f>IF(Y8&gt;0,"Enter this line","DO NOT ENTER THIS LINE")</f>
        <v>DO NOT ENTER THIS LINE</v>
      </c>
      <c r="Z7" s="226"/>
      <c r="AA7" s="225" t="str">
        <f>IF(AA8&gt;0,"Enter this line","DO NOT ENTER THIS LINE")</f>
        <v>DO NOT ENTER THIS LINE</v>
      </c>
      <c r="AB7" s="226"/>
      <c r="AC7" s="225" t="str">
        <f>IF(AC8&gt;0,"Enter this line","DO NOT ENTER THIS LINE")</f>
        <v>DO NOT ENTER THIS LINE</v>
      </c>
      <c r="AD7" s="226"/>
      <c r="AE7" s="225" t="str">
        <f>IF(AE8&gt;0,"Enter this line","DO NOT ENTER THIS LINE")</f>
        <v>DO NOT ENTER THIS LINE</v>
      </c>
      <c r="AF7" s="226"/>
      <c r="AG7" s="225" t="str">
        <f>IF(AG8&gt;0,"Enter this line","DO NOT ENTER THIS LINE")</f>
        <v>DO NOT ENTER THIS LINE</v>
      </c>
      <c r="AH7" s="226"/>
      <c r="AI7" s="225" t="str">
        <f>IF(AI8&gt;0,"Enter this line","DO NOT ENTER THIS LINE")</f>
        <v>DO NOT ENTER THIS LINE</v>
      </c>
      <c r="AJ7" s="226"/>
      <c r="AK7" s="225" t="str">
        <f>IF(AK8&gt;0,"Enter this line","DO NOT ENTER THIS LINE")</f>
        <v>DO NOT ENTER THIS LINE</v>
      </c>
      <c r="AL7" s="226"/>
      <c r="AM7" s="225" t="str">
        <f>IF(AM8&gt;0,"Enter this line","DO NOT ENTER THIS LINE")</f>
        <v>DO NOT ENTER THIS LINE</v>
      </c>
      <c r="AN7" s="226"/>
      <c r="AO7" s="225" t="str">
        <f>IF(AO8&gt;0,"Enter this line","DO NOT ENTER THIS LINE")</f>
        <v>DO NOT ENTER THIS LINE</v>
      </c>
      <c r="AP7" s="226"/>
      <c r="AQ7" s="225" t="str">
        <f>IF(AQ8&gt;0,"Enter this line","DO NOT ENTER THIS LINE")</f>
        <v>DO NOT ENTER THIS LINE</v>
      </c>
      <c r="AR7" s="226"/>
    </row>
    <row r="8" spans="1:44" s="1" customFormat="1" ht="25.15" customHeight="1" x14ac:dyDescent="0.25">
      <c r="A8" s="87">
        <v>1</v>
      </c>
      <c r="B8" s="44" t="s">
        <v>140</v>
      </c>
      <c r="C8" s="92">
        <f>Start!C17</f>
        <v>0</v>
      </c>
      <c r="D8" s="91" t="str">
        <f>IFERROR(C8/C$8,"")</f>
        <v/>
      </c>
      <c r="E8" s="92">
        <f>Start!C18</f>
        <v>0</v>
      </c>
      <c r="F8" s="91" t="str">
        <f>IFERROR(E8/E$8,"")</f>
        <v/>
      </c>
      <c r="G8" s="92">
        <f>Start!C19</f>
        <v>0</v>
      </c>
      <c r="H8" s="91" t="str">
        <f>IFERROR(G8/G$8,"")</f>
        <v/>
      </c>
      <c r="I8" s="92">
        <f>Start!C20</f>
        <v>0</v>
      </c>
      <c r="J8" s="91" t="str">
        <f>IFERROR(I8/I$8,"")</f>
        <v/>
      </c>
      <c r="K8" s="92">
        <f>Start!C21</f>
        <v>0</v>
      </c>
      <c r="L8" s="91" t="str">
        <f>IFERROR(K8/K$8,"")</f>
        <v/>
      </c>
      <c r="M8" s="92">
        <f>Start!C22</f>
        <v>0</v>
      </c>
      <c r="N8" s="91" t="str">
        <f>IFERROR(M8/M$8,"")</f>
        <v/>
      </c>
      <c r="O8" s="92">
        <f>Start!C23</f>
        <v>0</v>
      </c>
      <c r="P8" s="91" t="str">
        <f>IFERROR(O8/O$8,"")</f>
        <v/>
      </c>
      <c r="Q8" s="92">
        <f>Start!C24</f>
        <v>0</v>
      </c>
      <c r="R8" s="91" t="str">
        <f>IFERROR(Q8/Q$8,"")</f>
        <v/>
      </c>
      <c r="S8" s="92">
        <f>Start!C25</f>
        <v>0</v>
      </c>
      <c r="T8" s="91" t="str">
        <f>IFERROR(S8/S$8,"")</f>
        <v/>
      </c>
      <c r="U8" s="92">
        <f>Start!C26</f>
        <v>0</v>
      </c>
      <c r="V8" s="91" t="str">
        <f>IFERROR(U8/U$8,"")</f>
        <v/>
      </c>
      <c r="W8" s="92">
        <f>Start!C27</f>
        <v>0</v>
      </c>
      <c r="X8" s="91" t="str">
        <f>IFERROR(W8/W$8,"")</f>
        <v/>
      </c>
      <c r="Y8" s="92">
        <f>Start!C28</f>
        <v>0</v>
      </c>
      <c r="Z8" s="91" t="str">
        <f>IFERROR(Y8/Y$8,"")</f>
        <v/>
      </c>
      <c r="AA8" s="92">
        <f>Start!C29</f>
        <v>0</v>
      </c>
      <c r="AB8" s="91" t="str">
        <f>IFERROR(AA8/AA$8,"")</f>
        <v/>
      </c>
      <c r="AC8" s="92">
        <f>Start!C30</f>
        <v>0</v>
      </c>
      <c r="AD8" s="91" t="str">
        <f>IFERROR(AC8/AC$8,"")</f>
        <v/>
      </c>
      <c r="AE8" s="92">
        <f>Start!C31</f>
        <v>0</v>
      </c>
      <c r="AF8" s="91" t="str">
        <f>IFERROR(AE8/AE$8,"")</f>
        <v/>
      </c>
      <c r="AG8" s="92">
        <f>Start!C32</f>
        <v>0</v>
      </c>
      <c r="AH8" s="91" t="str">
        <f>IFERROR(AG8/AG$8,"")</f>
        <v/>
      </c>
      <c r="AI8" s="92">
        <f>Start!C33</f>
        <v>0</v>
      </c>
      <c r="AJ8" s="91" t="str">
        <f>IFERROR(AI8/AI$8,"")</f>
        <v/>
      </c>
      <c r="AK8" s="92">
        <f>Start!C34</f>
        <v>0</v>
      </c>
      <c r="AL8" s="91" t="str">
        <f>IFERROR(AK8/AK$8,"")</f>
        <v/>
      </c>
      <c r="AM8" s="92">
        <f>Start!C35</f>
        <v>0</v>
      </c>
      <c r="AN8" s="91" t="str">
        <f>IFERROR(AM8/AM$8,"")</f>
        <v/>
      </c>
      <c r="AO8" s="92">
        <f>Start!C36</f>
        <v>0</v>
      </c>
      <c r="AP8" s="91" t="str">
        <f>IFERROR(AO8/AO$8,"")</f>
        <v/>
      </c>
      <c r="AQ8" s="92">
        <f>Start!C37</f>
        <v>0</v>
      </c>
      <c r="AR8" s="91" t="str">
        <f>IFERROR(AQ8/AQ$8,"")</f>
        <v/>
      </c>
    </row>
    <row r="9" spans="1:44" s="1" customFormat="1" ht="25.15" customHeight="1" x14ac:dyDescent="0.25">
      <c r="A9" s="87" t="s">
        <v>141</v>
      </c>
      <c r="B9" s="45" t="s">
        <v>142</v>
      </c>
      <c r="C9" s="95"/>
      <c r="D9" s="91" t="str">
        <f t="shared" ref="D9:D23" si="0">IFERROR(C9/C$8,"")</f>
        <v/>
      </c>
      <c r="E9" s="95"/>
      <c r="F9" s="91" t="str">
        <f t="shared" ref="F9" si="1">IFERROR(E9/E$8,"")</f>
        <v/>
      </c>
      <c r="G9" s="95"/>
      <c r="H9" s="91" t="str">
        <f t="shared" ref="H9" si="2">IFERROR(G9/G$8,"")</f>
        <v/>
      </c>
      <c r="I9" s="95"/>
      <c r="J9" s="91" t="str">
        <f t="shared" ref="J9" si="3">IFERROR(I9/I$8,"")</f>
        <v/>
      </c>
      <c r="K9" s="95"/>
      <c r="L9" s="91" t="str">
        <f t="shared" ref="L9" si="4">IFERROR(K9/K$8,"")</f>
        <v/>
      </c>
      <c r="M9" s="95"/>
      <c r="N9" s="91" t="str">
        <f t="shared" ref="N9:N23" si="5">IFERROR(M9/M$8,"")</f>
        <v/>
      </c>
      <c r="O9" s="95"/>
      <c r="P9" s="91" t="str">
        <f t="shared" ref="P9:P23" si="6">IFERROR(O9/O$8,"")</f>
        <v/>
      </c>
      <c r="Q9" s="95"/>
      <c r="R9" s="91" t="str">
        <f t="shared" ref="R9:R23" si="7">IFERROR(Q9/Q$8,"")</f>
        <v/>
      </c>
      <c r="S9" s="95"/>
      <c r="T9" s="91" t="str">
        <f t="shared" ref="T9" si="8">IFERROR(S9/S$8,"")</f>
        <v/>
      </c>
      <c r="U9" s="95"/>
      <c r="V9" s="91" t="str">
        <f t="shared" ref="V9:V23" si="9">IFERROR(U9/U$8,"")</f>
        <v/>
      </c>
      <c r="W9" s="95"/>
      <c r="X9" s="91" t="str">
        <f t="shared" ref="X9:X23" si="10">IFERROR(W9/W$8,"")</f>
        <v/>
      </c>
      <c r="Y9" s="95"/>
      <c r="Z9" s="91" t="str">
        <f t="shared" ref="Z9:Z23" si="11">IFERROR(Y9/Y$8,"")</f>
        <v/>
      </c>
      <c r="AA9" s="95"/>
      <c r="AB9" s="91" t="str">
        <f t="shared" ref="AB9" si="12">IFERROR(AA9/AA$8,"")</f>
        <v/>
      </c>
      <c r="AC9" s="95"/>
      <c r="AD9" s="91" t="str">
        <f t="shared" ref="AD9:AD23" si="13">IFERROR(AC9/AC$8,"")</f>
        <v/>
      </c>
      <c r="AE9" s="95"/>
      <c r="AF9" s="91" t="str">
        <f t="shared" ref="AF9:AF23" si="14">IFERROR(AE9/AE$8,"")</f>
        <v/>
      </c>
      <c r="AG9" s="95"/>
      <c r="AH9" s="91" t="str">
        <f t="shared" ref="AH9:AH23" si="15">IFERROR(AG9/AG$8,"")</f>
        <v/>
      </c>
      <c r="AI9" s="95"/>
      <c r="AJ9" s="91" t="str">
        <f t="shared" ref="AJ9" si="16">IFERROR(AI9/AI$8,"")</f>
        <v/>
      </c>
      <c r="AK9" s="95"/>
      <c r="AL9" s="91" t="str">
        <f t="shared" ref="AL9:AL23" si="17">IFERROR(AK9/AK$8,"")</f>
        <v/>
      </c>
      <c r="AM9" s="95"/>
      <c r="AN9" s="91" t="str">
        <f t="shared" ref="AN9:AN23" si="18">IFERROR(AM9/AM$8,"")</f>
        <v/>
      </c>
      <c r="AO9" s="95"/>
      <c r="AP9" s="91" t="str">
        <f t="shared" ref="AP9:AR23" si="19">IFERROR(AO9/AO$8,"")</f>
        <v/>
      </c>
      <c r="AQ9" s="95"/>
      <c r="AR9" s="91" t="str">
        <f t="shared" si="19"/>
        <v/>
      </c>
    </row>
    <row r="10" spans="1:44" s="1" customFormat="1" ht="25.15" customHeight="1" x14ac:dyDescent="0.25">
      <c r="A10" s="87" t="s">
        <v>143</v>
      </c>
      <c r="B10" s="45" t="s">
        <v>144</v>
      </c>
      <c r="C10" s="95"/>
      <c r="D10" s="91" t="str">
        <f t="shared" si="0"/>
        <v/>
      </c>
      <c r="E10" s="95"/>
      <c r="F10" s="91" t="str">
        <f t="shared" ref="F10" si="20">IFERROR(E10/E$8,"")</f>
        <v/>
      </c>
      <c r="G10" s="95"/>
      <c r="H10" s="91" t="str">
        <f t="shared" ref="H10" si="21">IFERROR(G10/G$8,"")</f>
        <v/>
      </c>
      <c r="I10" s="95"/>
      <c r="J10" s="91" t="str">
        <f t="shared" ref="J10" si="22">IFERROR(I10/I$8,"")</f>
        <v/>
      </c>
      <c r="K10" s="95"/>
      <c r="L10" s="91" t="str">
        <f t="shared" ref="L10" si="23">IFERROR(K10/K$8,"")</f>
        <v/>
      </c>
      <c r="M10" s="95"/>
      <c r="N10" s="91" t="str">
        <f t="shared" si="5"/>
        <v/>
      </c>
      <c r="O10" s="95"/>
      <c r="P10" s="91" t="str">
        <f t="shared" si="6"/>
        <v/>
      </c>
      <c r="Q10" s="95"/>
      <c r="R10" s="91" t="str">
        <f t="shared" si="7"/>
        <v/>
      </c>
      <c r="S10" s="95"/>
      <c r="T10" s="91" t="str">
        <f t="shared" ref="T10" si="24">IFERROR(S10/S$8,"")</f>
        <v/>
      </c>
      <c r="U10" s="95"/>
      <c r="V10" s="91" t="str">
        <f t="shared" si="9"/>
        <v/>
      </c>
      <c r="W10" s="95"/>
      <c r="X10" s="91" t="str">
        <f t="shared" si="10"/>
        <v/>
      </c>
      <c r="Y10" s="95"/>
      <c r="Z10" s="91" t="str">
        <f t="shared" si="11"/>
        <v/>
      </c>
      <c r="AA10" s="95"/>
      <c r="AB10" s="91" t="str">
        <f t="shared" ref="AB10" si="25">IFERROR(AA10/AA$8,"")</f>
        <v/>
      </c>
      <c r="AC10" s="95"/>
      <c r="AD10" s="91" t="str">
        <f t="shared" si="13"/>
        <v/>
      </c>
      <c r="AE10" s="95"/>
      <c r="AF10" s="91" t="str">
        <f t="shared" si="14"/>
        <v/>
      </c>
      <c r="AG10" s="95"/>
      <c r="AH10" s="91" t="str">
        <f t="shared" si="15"/>
        <v/>
      </c>
      <c r="AI10" s="95"/>
      <c r="AJ10" s="91" t="str">
        <f t="shared" ref="AJ10" si="26">IFERROR(AI10/AI$8,"")</f>
        <v/>
      </c>
      <c r="AK10" s="95"/>
      <c r="AL10" s="91" t="str">
        <f t="shared" si="17"/>
        <v/>
      </c>
      <c r="AM10" s="95"/>
      <c r="AN10" s="91" t="str">
        <f t="shared" si="18"/>
        <v/>
      </c>
      <c r="AO10" s="95"/>
      <c r="AP10" s="91" t="str">
        <f t="shared" si="19"/>
        <v/>
      </c>
      <c r="AQ10" s="95"/>
      <c r="AR10" s="91" t="str">
        <f t="shared" si="19"/>
        <v/>
      </c>
    </row>
    <row r="11" spans="1:44" s="3" customFormat="1" ht="25.15" customHeight="1" x14ac:dyDescent="0.25">
      <c r="A11" s="87" t="s">
        <v>145</v>
      </c>
      <c r="B11" s="45" t="s">
        <v>146</v>
      </c>
      <c r="C11" s="93">
        <f>C9-C10</f>
        <v>0</v>
      </c>
      <c r="D11" s="91" t="str">
        <f t="shared" si="0"/>
        <v/>
      </c>
      <c r="E11" s="93">
        <f>E9-E10</f>
        <v>0</v>
      </c>
      <c r="F11" s="91" t="str">
        <f t="shared" ref="F11" si="27">IFERROR(E11/E$8,"")</f>
        <v/>
      </c>
      <c r="G11" s="93">
        <f>G9-G10</f>
        <v>0</v>
      </c>
      <c r="H11" s="91" t="str">
        <f t="shared" ref="H11" si="28">IFERROR(G11/G$8,"")</f>
        <v/>
      </c>
      <c r="I11" s="93">
        <f>I9-I10</f>
        <v>0</v>
      </c>
      <c r="J11" s="91" t="str">
        <f t="shared" ref="J11" si="29">IFERROR(I11/I$8,"")</f>
        <v/>
      </c>
      <c r="K11" s="93">
        <f>K9-K10</f>
        <v>0</v>
      </c>
      <c r="L11" s="91" t="str">
        <f t="shared" ref="L11" si="30">IFERROR(K11/K$8,"")</f>
        <v/>
      </c>
      <c r="M11" s="93">
        <f>M9-M10</f>
        <v>0</v>
      </c>
      <c r="N11" s="91" t="str">
        <f t="shared" si="5"/>
        <v/>
      </c>
      <c r="O11" s="93">
        <f>O9-O10</f>
        <v>0</v>
      </c>
      <c r="P11" s="91" t="str">
        <f t="shared" si="6"/>
        <v/>
      </c>
      <c r="Q11" s="93">
        <f>Q9-Q10</f>
        <v>0</v>
      </c>
      <c r="R11" s="91" t="str">
        <f t="shared" si="7"/>
        <v/>
      </c>
      <c r="S11" s="93">
        <f>S9-S10</f>
        <v>0</v>
      </c>
      <c r="T11" s="91" t="str">
        <f t="shared" ref="T11" si="31">IFERROR(S11/S$8,"")</f>
        <v/>
      </c>
      <c r="U11" s="93">
        <f>U9-U10</f>
        <v>0</v>
      </c>
      <c r="V11" s="91" t="str">
        <f t="shared" si="9"/>
        <v/>
      </c>
      <c r="W11" s="93">
        <f>W9-W10</f>
        <v>0</v>
      </c>
      <c r="X11" s="91" t="str">
        <f t="shared" si="10"/>
        <v/>
      </c>
      <c r="Y11" s="93">
        <f>Y9-Y10</f>
        <v>0</v>
      </c>
      <c r="Z11" s="91" t="str">
        <f t="shared" si="11"/>
        <v/>
      </c>
      <c r="AA11" s="93">
        <f>AA9-AA10</f>
        <v>0</v>
      </c>
      <c r="AB11" s="91" t="str">
        <f t="shared" ref="AB11" si="32">IFERROR(AA11/AA$8,"")</f>
        <v/>
      </c>
      <c r="AC11" s="93">
        <f>AC9-AC10</f>
        <v>0</v>
      </c>
      <c r="AD11" s="91" t="str">
        <f t="shared" si="13"/>
        <v/>
      </c>
      <c r="AE11" s="93">
        <f>AE9-AE10</f>
        <v>0</v>
      </c>
      <c r="AF11" s="91" t="str">
        <f t="shared" si="14"/>
        <v/>
      </c>
      <c r="AG11" s="93">
        <f>AG9-AG10</f>
        <v>0</v>
      </c>
      <c r="AH11" s="91" t="str">
        <f t="shared" si="15"/>
        <v/>
      </c>
      <c r="AI11" s="93">
        <f>AI9-AI10</f>
        <v>0</v>
      </c>
      <c r="AJ11" s="91" t="str">
        <f t="shared" ref="AJ11" si="33">IFERROR(AI11/AI$8,"")</f>
        <v/>
      </c>
      <c r="AK11" s="93">
        <f>AK9-AK10</f>
        <v>0</v>
      </c>
      <c r="AL11" s="91" t="str">
        <f t="shared" si="17"/>
        <v/>
      </c>
      <c r="AM11" s="93">
        <f>AM9-AM10</f>
        <v>0</v>
      </c>
      <c r="AN11" s="91" t="str">
        <f t="shared" si="18"/>
        <v/>
      </c>
      <c r="AO11" s="93">
        <f>AO9-AO10</f>
        <v>0</v>
      </c>
      <c r="AP11" s="91" t="str">
        <f t="shared" si="19"/>
        <v/>
      </c>
      <c r="AQ11" s="93">
        <f>AQ9-AQ10</f>
        <v>0</v>
      </c>
      <c r="AR11" s="91" t="str">
        <f t="shared" si="19"/>
        <v/>
      </c>
    </row>
    <row r="12" spans="1:44" s="3" customFormat="1" ht="25.15" customHeight="1" x14ac:dyDescent="0.25">
      <c r="A12" s="87" t="s">
        <v>147</v>
      </c>
      <c r="B12" s="45" t="s">
        <v>148</v>
      </c>
      <c r="C12" s="95"/>
      <c r="D12" s="91" t="str">
        <f t="shared" si="0"/>
        <v/>
      </c>
      <c r="E12" s="95"/>
      <c r="F12" s="91" t="str">
        <f t="shared" ref="F12" si="34">IFERROR(E12/E$8,"")</f>
        <v/>
      </c>
      <c r="G12" s="95"/>
      <c r="H12" s="91" t="str">
        <f t="shared" ref="H12" si="35">IFERROR(G12/G$8,"")</f>
        <v/>
      </c>
      <c r="I12" s="95"/>
      <c r="J12" s="91" t="str">
        <f t="shared" ref="J12" si="36">IFERROR(I12/I$8,"")</f>
        <v/>
      </c>
      <c r="K12" s="95"/>
      <c r="L12" s="91" t="str">
        <f t="shared" ref="L12" si="37">IFERROR(K12/K$8,"")</f>
        <v/>
      </c>
      <c r="M12" s="95"/>
      <c r="N12" s="91" t="str">
        <f t="shared" si="5"/>
        <v/>
      </c>
      <c r="O12" s="95"/>
      <c r="P12" s="91" t="str">
        <f t="shared" si="6"/>
        <v/>
      </c>
      <c r="Q12" s="95"/>
      <c r="R12" s="91" t="str">
        <f t="shared" si="7"/>
        <v/>
      </c>
      <c r="S12" s="95"/>
      <c r="T12" s="91" t="str">
        <f t="shared" ref="T12" si="38">IFERROR(S12/S$8,"")</f>
        <v/>
      </c>
      <c r="U12" s="95"/>
      <c r="V12" s="91" t="str">
        <f t="shared" si="9"/>
        <v/>
      </c>
      <c r="W12" s="95"/>
      <c r="X12" s="91" t="str">
        <f t="shared" si="10"/>
        <v/>
      </c>
      <c r="Y12" s="95"/>
      <c r="Z12" s="91" t="str">
        <f t="shared" si="11"/>
        <v/>
      </c>
      <c r="AA12" s="95"/>
      <c r="AB12" s="91" t="str">
        <f t="shared" ref="AB12" si="39">IFERROR(AA12/AA$8,"")</f>
        <v/>
      </c>
      <c r="AC12" s="95"/>
      <c r="AD12" s="91" t="str">
        <f t="shared" si="13"/>
        <v/>
      </c>
      <c r="AE12" s="95"/>
      <c r="AF12" s="91" t="str">
        <f t="shared" si="14"/>
        <v/>
      </c>
      <c r="AG12" s="95"/>
      <c r="AH12" s="91" t="str">
        <f t="shared" si="15"/>
        <v/>
      </c>
      <c r="AI12" s="95"/>
      <c r="AJ12" s="91" t="str">
        <f t="shared" ref="AJ12" si="40">IFERROR(AI12/AI$8,"")</f>
        <v/>
      </c>
      <c r="AK12" s="95"/>
      <c r="AL12" s="91" t="str">
        <f t="shared" si="17"/>
        <v/>
      </c>
      <c r="AM12" s="95"/>
      <c r="AN12" s="91" t="str">
        <f t="shared" si="18"/>
        <v/>
      </c>
      <c r="AO12" s="95"/>
      <c r="AP12" s="91" t="str">
        <f t="shared" si="19"/>
        <v/>
      </c>
      <c r="AQ12" s="95"/>
      <c r="AR12" s="91" t="str">
        <f t="shared" si="19"/>
        <v/>
      </c>
    </row>
    <row r="13" spans="1:44" s="3" customFormat="1" ht="25.15" customHeight="1" x14ac:dyDescent="0.25">
      <c r="A13" s="87" t="s">
        <v>149</v>
      </c>
      <c r="B13" s="45" t="s">
        <v>150</v>
      </c>
      <c r="C13" s="95"/>
      <c r="D13" s="91" t="str">
        <f t="shared" si="0"/>
        <v/>
      </c>
      <c r="E13" s="95"/>
      <c r="F13" s="91" t="str">
        <f t="shared" ref="F13" si="41">IFERROR(E13/E$8,"")</f>
        <v/>
      </c>
      <c r="G13" s="95"/>
      <c r="H13" s="91" t="str">
        <f t="shared" ref="H13" si="42">IFERROR(G13/G$8,"")</f>
        <v/>
      </c>
      <c r="I13" s="95"/>
      <c r="J13" s="91" t="str">
        <f t="shared" ref="J13" si="43">IFERROR(I13/I$8,"")</f>
        <v/>
      </c>
      <c r="K13" s="95"/>
      <c r="L13" s="91" t="str">
        <f t="shared" ref="L13" si="44">IFERROR(K13/K$8,"")</f>
        <v/>
      </c>
      <c r="M13" s="95"/>
      <c r="N13" s="91" t="str">
        <f t="shared" si="5"/>
        <v/>
      </c>
      <c r="O13" s="95"/>
      <c r="P13" s="91" t="str">
        <f t="shared" si="6"/>
        <v/>
      </c>
      <c r="Q13" s="95"/>
      <c r="R13" s="91" t="str">
        <f t="shared" si="7"/>
        <v/>
      </c>
      <c r="S13" s="95"/>
      <c r="T13" s="91" t="str">
        <f t="shared" ref="T13" si="45">IFERROR(S13/S$8,"")</f>
        <v/>
      </c>
      <c r="U13" s="95"/>
      <c r="V13" s="91" t="str">
        <f t="shared" si="9"/>
        <v/>
      </c>
      <c r="W13" s="95"/>
      <c r="X13" s="91" t="str">
        <f t="shared" si="10"/>
        <v/>
      </c>
      <c r="Y13" s="95"/>
      <c r="Z13" s="91" t="str">
        <f t="shared" si="11"/>
        <v/>
      </c>
      <c r="AA13" s="95"/>
      <c r="AB13" s="91" t="str">
        <f t="shared" ref="AB13" si="46">IFERROR(AA13/AA$8,"")</f>
        <v/>
      </c>
      <c r="AC13" s="95"/>
      <c r="AD13" s="91" t="str">
        <f t="shared" si="13"/>
        <v/>
      </c>
      <c r="AE13" s="95"/>
      <c r="AF13" s="91" t="str">
        <f t="shared" si="14"/>
        <v/>
      </c>
      <c r="AG13" s="95"/>
      <c r="AH13" s="91" t="str">
        <f t="shared" si="15"/>
        <v/>
      </c>
      <c r="AI13" s="95"/>
      <c r="AJ13" s="91" t="str">
        <f t="shared" ref="AJ13" si="47">IFERROR(AI13/AI$8,"")</f>
        <v/>
      </c>
      <c r="AK13" s="95"/>
      <c r="AL13" s="91" t="str">
        <f t="shared" si="17"/>
        <v/>
      </c>
      <c r="AM13" s="95"/>
      <c r="AN13" s="91" t="str">
        <f t="shared" si="18"/>
        <v/>
      </c>
      <c r="AO13" s="95"/>
      <c r="AP13" s="91" t="str">
        <f t="shared" si="19"/>
        <v/>
      </c>
      <c r="AQ13" s="95"/>
      <c r="AR13" s="91" t="str">
        <f t="shared" si="19"/>
        <v/>
      </c>
    </row>
    <row r="14" spans="1:44" s="3" customFormat="1" ht="25.15" customHeight="1" x14ac:dyDescent="0.25">
      <c r="A14" s="87" t="s">
        <v>151</v>
      </c>
      <c r="B14" s="44" t="s">
        <v>152</v>
      </c>
      <c r="C14" s="95"/>
      <c r="D14" s="91" t="str">
        <f t="shared" si="0"/>
        <v/>
      </c>
      <c r="E14" s="95"/>
      <c r="F14" s="91" t="str">
        <f t="shared" ref="F14" si="48">IFERROR(E14/E$8,"")</f>
        <v/>
      </c>
      <c r="G14" s="95"/>
      <c r="H14" s="91" t="str">
        <f t="shared" ref="H14" si="49">IFERROR(G14/G$8,"")</f>
        <v/>
      </c>
      <c r="I14" s="95"/>
      <c r="J14" s="91" t="str">
        <f t="shared" ref="J14" si="50">IFERROR(I14/I$8,"")</f>
        <v/>
      </c>
      <c r="K14" s="95"/>
      <c r="L14" s="91" t="str">
        <f t="shared" ref="L14" si="51">IFERROR(K14/K$8,"")</f>
        <v/>
      </c>
      <c r="M14" s="95"/>
      <c r="N14" s="91" t="str">
        <f t="shared" si="5"/>
        <v/>
      </c>
      <c r="O14" s="95"/>
      <c r="P14" s="91" t="str">
        <f t="shared" si="6"/>
        <v/>
      </c>
      <c r="Q14" s="95"/>
      <c r="R14" s="91" t="str">
        <f t="shared" si="7"/>
        <v/>
      </c>
      <c r="S14" s="95"/>
      <c r="T14" s="91" t="str">
        <f t="shared" ref="T14" si="52">IFERROR(S14/S$8,"")</f>
        <v/>
      </c>
      <c r="U14" s="95"/>
      <c r="V14" s="91" t="str">
        <f t="shared" si="9"/>
        <v/>
      </c>
      <c r="W14" s="95"/>
      <c r="X14" s="91" t="str">
        <f t="shared" si="10"/>
        <v/>
      </c>
      <c r="Y14" s="95"/>
      <c r="Z14" s="91" t="str">
        <f t="shared" si="11"/>
        <v/>
      </c>
      <c r="AA14" s="95"/>
      <c r="AB14" s="91" t="str">
        <f t="shared" ref="AB14" si="53">IFERROR(AA14/AA$8,"")</f>
        <v/>
      </c>
      <c r="AC14" s="95"/>
      <c r="AD14" s="91" t="str">
        <f t="shared" si="13"/>
        <v/>
      </c>
      <c r="AE14" s="95"/>
      <c r="AF14" s="91" t="str">
        <f t="shared" si="14"/>
        <v/>
      </c>
      <c r="AG14" s="95"/>
      <c r="AH14" s="91" t="str">
        <f t="shared" si="15"/>
        <v/>
      </c>
      <c r="AI14" s="95"/>
      <c r="AJ14" s="91" t="str">
        <f t="shared" ref="AJ14" si="54">IFERROR(AI14/AI$8,"")</f>
        <v/>
      </c>
      <c r="AK14" s="95"/>
      <c r="AL14" s="91" t="str">
        <f t="shared" si="17"/>
        <v/>
      </c>
      <c r="AM14" s="95"/>
      <c r="AN14" s="91" t="str">
        <f t="shared" si="18"/>
        <v/>
      </c>
      <c r="AO14" s="95"/>
      <c r="AP14" s="91" t="str">
        <f t="shared" si="19"/>
        <v/>
      </c>
      <c r="AQ14" s="95"/>
      <c r="AR14" s="91" t="str">
        <f t="shared" si="19"/>
        <v/>
      </c>
    </row>
    <row r="15" spans="1:44" s="3" customFormat="1" ht="25.15" customHeight="1" x14ac:dyDescent="0.25">
      <c r="A15" s="87" t="s">
        <v>153</v>
      </c>
      <c r="B15" s="71" t="s">
        <v>154</v>
      </c>
      <c r="C15" s="95"/>
      <c r="D15" s="91" t="str">
        <f t="shared" si="0"/>
        <v/>
      </c>
      <c r="E15" s="95"/>
      <c r="F15" s="91" t="str">
        <f t="shared" ref="F15" si="55">IFERROR(E15/E$8,"")</f>
        <v/>
      </c>
      <c r="G15" s="95"/>
      <c r="H15" s="91" t="str">
        <f t="shared" ref="H15" si="56">IFERROR(G15/G$8,"")</f>
        <v/>
      </c>
      <c r="I15" s="95"/>
      <c r="J15" s="91" t="str">
        <f t="shared" ref="J15" si="57">IFERROR(I15/I$8,"")</f>
        <v/>
      </c>
      <c r="K15" s="95"/>
      <c r="L15" s="91" t="str">
        <f t="shared" ref="L15" si="58">IFERROR(K15/K$8,"")</f>
        <v/>
      </c>
      <c r="M15" s="95"/>
      <c r="N15" s="91" t="str">
        <f t="shared" si="5"/>
        <v/>
      </c>
      <c r="O15" s="95"/>
      <c r="P15" s="91" t="str">
        <f t="shared" si="6"/>
        <v/>
      </c>
      <c r="Q15" s="95"/>
      <c r="R15" s="91" t="str">
        <f t="shared" si="7"/>
        <v/>
      </c>
      <c r="S15" s="95"/>
      <c r="T15" s="91" t="str">
        <f t="shared" ref="T15" si="59">IFERROR(S15/S$8,"")</f>
        <v/>
      </c>
      <c r="U15" s="95"/>
      <c r="V15" s="91" t="str">
        <f t="shared" si="9"/>
        <v/>
      </c>
      <c r="W15" s="95"/>
      <c r="X15" s="91" t="str">
        <f t="shared" si="10"/>
        <v/>
      </c>
      <c r="Y15" s="95"/>
      <c r="Z15" s="91" t="str">
        <f t="shared" si="11"/>
        <v/>
      </c>
      <c r="AA15" s="95"/>
      <c r="AB15" s="91" t="str">
        <f t="shared" ref="AB15" si="60">IFERROR(AA15/AA$8,"")</f>
        <v/>
      </c>
      <c r="AC15" s="95"/>
      <c r="AD15" s="91" t="str">
        <f t="shared" si="13"/>
        <v/>
      </c>
      <c r="AE15" s="95"/>
      <c r="AF15" s="91" t="str">
        <f t="shared" si="14"/>
        <v/>
      </c>
      <c r="AG15" s="95"/>
      <c r="AH15" s="91" t="str">
        <f t="shared" si="15"/>
        <v/>
      </c>
      <c r="AI15" s="95"/>
      <c r="AJ15" s="91" t="str">
        <f t="shared" ref="AJ15" si="61">IFERROR(AI15/AI$8,"")</f>
        <v/>
      </c>
      <c r="AK15" s="95"/>
      <c r="AL15" s="91" t="str">
        <f t="shared" si="17"/>
        <v/>
      </c>
      <c r="AM15" s="95"/>
      <c r="AN15" s="91" t="str">
        <f t="shared" si="18"/>
        <v/>
      </c>
      <c r="AO15" s="95"/>
      <c r="AP15" s="91" t="str">
        <f t="shared" si="19"/>
        <v/>
      </c>
      <c r="AQ15" s="95"/>
      <c r="AR15" s="91" t="str">
        <f t="shared" si="19"/>
        <v/>
      </c>
    </row>
    <row r="16" spans="1:44" s="3" customFormat="1" ht="25.15" customHeight="1" x14ac:dyDescent="0.25">
      <c r="A16" s="87" t="s">
        <v>155</v>
      </c>
      <c r="B16" s="45" t="s">
        <v>156</v>
      </c>
      <c r="C16" s="95"/>
      <c r="D16" s="91" t="str">
        <f t="shared" si="0"/>
        <v/>
      </c>
      <c r="E16" s="95"/>
      <c r="F16" s="91" t="str">
        <f t="shared" ref="F16" si="62">IFERROR(E16/E$8,"")</f>
        <v/>
      </c>
      <c r="G16" s="95"/>
      <c r="H16" s="91" t="str">
        <f t="shared" ref="H16" si="63">IFERROR(G16/G$8,"")</f>
        <v/>
      </c>
      <c r="I16" s="95"/>
      <c r="J16" s="91" t="str">
        <f t="shared" ref="J16" si="64">IFERROR(I16/I$8,"")</f>
        <v/>
      </c>
      <c r="K16" s="95"/>
      <c r="L16" s="91" t="str">
        <f t="shared" ref="L16" si="65">IFERROR(K16/K$8,"")</f>
        <v/>
      </c>
      <c r="M16" s="95"/>
      <c r="N16" s="91" t="str">
        <f t="shared" si="5"/>
        <v/>
      </c>
      <c r="O16" s="95"/>
      <c r="P16" s="91" t="str">
        <f t="shared" si="6"/>
        <v/>
      </c>
      <c r="Q16" s="95"/>
      <c r="R16" s="91" t="str">
        <f t="shared" si="7"/>
        <v/>
      </c>
      <c r="S16" s="95"/>
      <c r="T16" s="91" t="str">
        <f t="shared" ref="T16" si="66">IFERROR(S16/S$8,"")</f>
        <v/>
      </c>
      <c r="U16" s="95"/>
      <c r="V16" s="91" t="str">
        <f t="shared" si="9"/>
        <v/>
      </c>
      <c r="W16" s="95"/>
      <c r="X16" s="91" t="str">
        <f t="shared" si="10"/>
        <v/>
      </c>
      <c r="Y16" s="95"/>
      <c r="Z16" s="91" t="str">
        <f t="shared" si="11"/>
        <v/>
      </c>
      <c r="AA16" s="95"/>
      <c r="AB16" s="91" t="str">
        <f t="shared" ref="AB16" si="67">IFERROR(AA16/AA$8,"")</f>
        <v/>
      </c>
      <c r="AC16" s="95"/>
      <c r="AD16" s="91" t="str">
        <f t="shared" si="13"/>
        <v/>
      </c>
      <c r="AE16" s="95"/>
      <c r="AF16" s="91" t="str">
        <f t="shared" si="14"/>
        <v/>
      </c>
      <c r="AG16" s="95"/>
      <c r="AH16" s="91" t="str">
        <f t="shared" si="15"/>
        <v/>
      </c>
      <c r="AI16" s="95"/>
      <c r="AJ16" s="91" t="str">
        <f t="shared" ref="AJ16" si="68">IFERROR(AI16/AI$8,"")</f>
        <v/>
      </c>
      <c r="AK16" s="95"/>
      <c r="AL16" s="91" t="str">
        <f t="shared" si="17"/>
        <v/>
      </c>
      <c r="AM16" s="95"/>
      <c r="AN16" s="91" t="str">
        <f t="shared" si="18"/>
        <v/>
      </c>
      <c r="AO16" s="95"/>
      <c r="AP16" s="91" t="str">
        <f t="shared" si="19"/>
        <v/>
      </c>
      <c r="AQ16" s="95"/>
      <c r="AR16" s="91" t="str">
        <f t="shared" si="19"/>
        <v/>
      </c>
    </row>
    <row r="17" spans="1:44" s="3" customFormat="1" ht="25.15" customHeight="1" x14ac:dyDescent="0.25">
      <c r="A17" s="87" t="s">
        <v>157</v>
      </c>
      <c r="B17" s="45" t="s">
        <v>158</v>
      </c>
      <c r="C17" s="95"/>
      <c r="D17" s="91" t="str">
        <f t="shared" si="0"/>
        <v/>
      </c>
      <c r="E17" s="95"/>
      <c r="F17" s="91" t="str">
        <f t="shared" ref="F17" si="69">IFERROR(E17/E$8,"")</f>
        <v/>
      </c>
      <c r="G17" s="95"/>
      <c r="H17" s="91" t="str">
        <f t="shared" ref="H17" si="70">IFERROR(G17/G$8,"")</f>
        <v/>
      </c>
      <c r="I17" s="95"/>
      <c r="J17" s="91" t="str">
        <f t="shared" ref="J17" si="71">IFERROR(I17/I$8,"")</f>
        <v/>
      </c>
      <c r="K17" s="95"/>
      <c r="L17" s="91" t="str">
        <f t="shared" ref="L17" si="72">IFERROR(K17/K$8,"")</f>
        <v/>
      </c>
      <c r="M17" s="95"/>
      <c r="N17" s="91" t="str">
        <f t="shared" si="5"/>
        <v/>
      </c>
      <c r="O17" s="95"/>
      <c r="P17" s="91" t="str">
        <f t="shared" si="6"/>
        <v/>
      </c>
      <c r="Q17" s="95"/>
      <c r="R17" s="91" t="str">
        <f t="shared" si="7"/>
        <v/>
      </c>
      <c r="S17" s="95"/>
      <c r="T17" s="91" t="str">
        <f t="shared" ref="T17" si="73">IFERROR(S17/S$8,"")</f>
        <v/>
      </c>
      <c r="U17" s="95"/>
      <c r="V17" s="91" t="str">
        <f t="shared" si="9"/>
        <v/>
      </c>
      <c r="W17" s="95"/>
      <c r="X17" s="91" t="str">
        <f t="shared" si="10"/>
        <v/>
      </c>
      <c r="Y17" s="95"/>
      <c r="Z17" s="91" t="str">
        <f t="shared" si="11"/>
        <v/>
      </c>
      <c r="AA17" s="95"/>
      <c r="AB17" s="91" t="str">
        <f t="shared" ref="AB17" si="74">IFERROR(AA17/AA$8,"")</f>
        <v/>
      </c>
      <c r="AC17" s="95"/>
      <c r="AD17" s="91" t="str">
        <f t="shared" si="13"/>
        <v/>
      </c>
      <c r="AE17" s="95"/>
      <c r="AF17" s="91" t="str">
        <f t="shared" si="14"/>
        <v/>
      </c>
      <c r="AG17" s="95"/>
      <c r="AH17" s="91" t="str">
        <f t="shared" si="15"/>
        <v/>
      </c>
      <c r="AI17" s="95"/>
      <c r="AJ17" s="91" t="str">
        <f t="shared" ref="AJ17" si="75">IFERROR(AI17/AI$8,"")</f>
        <v/>
      </c>
      <c r="AK17" s="95"/>
      <c r="AL17" s="91" t="str">
        <f t="shared" si="17"/>
        <v/>
      </c>
      <c r="AM17" s="95"/>
      <c r="AN17" s="91" t="str">
        <f t="shared" si="18"/>
        <v/>
      </c>
      <c r="AO17" s="95"/>
      <c r="AP17" s="91" t="str">
        <f t="shared" si="19"/>
        <v/>
      </c>
      <c r="AQ17" s="95"/>
      <c r="AR17" s="91" t="str">
        <f t="shared" si="19"/>
        <v/>
      </c>
    </row>
    <row r="18" spans="1:44" s="3" customFormat="1" ht="25.15" customHeight="1" x14ac:dyDescent="0.25">
      <c r="A18" s="87" t="s">
        <v>159</v>
      </c>
      <c r="B18" s="45" t="s">
        <v>160</v>
      </c>
      <c r="C18" s="95"/>
      <c r="D18" s="91" t="str">
        <f t="shared" si="0"/>
        <v/>
      </c>
      <c r="E18" s="95"/>
      <c r="F18" s="91" t="str">
        <f t="shared" ref="F18" si="76">IFERROR(E18/E$8,"")</f>
        <v/>
      </c>
      <c r="G18" s="95"/>
      <c r="H18" s="91" t="str">
        <f t="shared" ref="H18" si="77">IFERROR(G18/G$8,"")</f>
        <v/>
      </c>
      <c r="I18" s="95"/>
      <c r="J18" s="91" t="str">
        <f t="shared" ref="J18" si="78">IFERROR(I18/I$8,"")</f>
        <v/>
      </c>
      <c r="K18" s="95"/>
      <c r="L18" s="91" t="str">
        <f t="shared" ref="L18" si="79">IFERROR(K18/K$8,"")</f>
        <v/>
      </c>
      <c r="M18" s="95"/>
      <c r="N18" s="91" t="str">
        <f t="shared" si="5"/>
        <v/>
      </c>
      <c r="O18" s="95"/>
      <c r="P18" s="91" t="str">
        <f t="shared" si="6"/>
        <v/>
      </c>
      <c r="Q18" s="95"/>
      <c r="R18" s="91" t="str">
        <f t="shared" si="7"/>
        <v/>
      </c>
      <c r="S18" s="95"/>
      <c r="T18" s="91" t="str">
        <f t="shared" ref="T18" si="80">IFERROR(S18/S$8,"")</f>
        <v/>
      </c>
      <c r="U18" s="95"/>
      <c r="V18" s="91" t="str">
        <f t="shared" si="9"/>
        <v/>
      </c>
      <c r="W18" s="95"/>
      <c r="X18" s="91" t="str">
        <f t="shared" si="10"/>
        <v/>
      </c>
      <c r="Y18" s="95"/>
      <c r="Z18" s="91" t="str">
        <f t="shared" si="11"/>
        <v/>
      </c>
      <c r="AA18" s="95"/>
      <c r="AB18" s="91" t="str">
        <f t="shared" ref="AB18" si="81">IFERROR(AA18/AA$8,"")</f>
        <v/>
      </c>
      <c r="AC18" s="95"/>
      <c r="AD18" s="91" t="str">
        <f t="shared" si="13"/>
        <v/>
      </c>
      <c r="AE18" s="95"/>
      <c r="AF18" s="91" t="str">
        <f t="shared" si="14"/>
        <v/>
      </c>
      <c r="AG18" s="95"/>
      <c r="AH18" s="91" t="str">
        <f t="shared" si="15"/>
        <v/>
      </c>
      <c r="AI18" s="95"/>
      <c r="AJ18" s="91" t="str">
        <f t="shared" ref="AJ18" si="82">IFERROR(AI18/AI$8,"")</f>
        <v/>
      </c>
      <c r="AK18" s="95"/>
      <c r="AL18" s="91" t="str">
        <f t="shared" si="17"/>
        <v/>
      </c>
      <c r="AM18" s="95"/>
      <c r="AN18" s="91" t="str">
        <f t="shared" si="18"/>
        <v/>
      </c>
      <c r="AO18" s="95"/>
      <c r="AP18" s="91" t="str">
        <f t="shared" si="19"/>
        <v/>
      </c>
      <c r="AQ18" s="95"/>
      <c r="AR18" s="91" t="str">
        <f t="shared" si="19"/>
        <v/>
      </c>
    </row>
    <row r="19" spans="1:44" s="3" customFormat="1" ht="41.5" customHeight="1" x14ac:dyDescent="0.25">
      <c r="A19" s="87" t="s">
        <v>161</v>
      </c>
      <c r="B19" s="45" t="s">
        <v>162</v>
      </c>
      <c r="C19" s="95"/>
      <c r="D19" s="91" t="str">
        <f t="shared" si="0"/>
        <v/>
      </c>
      <c r="E19" s="95"/>
      <c r="F19" s="91" t="str">
        <f t="shared" ref="F19" si="83">IFERROR(E19/E$8,"")</f>
        <v/>
      </c>
      <c r="G19" s="95"/>
      <c r="H19" s="91" t="str">
        <f t="shared" ref="H19" si="84">IFERROR(G19/G$8,"")</f>
        <v/>
      </c>
      <c r="I19" s="95"/>
      <c r="J19" s="91" t="str">
        <f t="shared" ref="J19" si="85">IFERROR(I19/I$8,"")</f>
        <v/>
      </c>
      <c r="K19" s="95"/>
      <c r="L19" s="91" t="str">
        <f t="shared" ref="L19" si="86">IFERROR(K19/K$8,"")</f>
        <v/>
      </c>
      <c r="M19" s="95"/>
      <c r="N19" s="91" t="str">
        <f t="shared" si="5"/>
        <v/>
      </c>
      <c r="O19" s="96"/>
      <c r="P19" s="91" t="str">
        <f t="shared" si="6"/>
        <v/>
      </c>
      <c r="Q19" s="96"/>
      <c r="R19" s="91" t="str">
        <f t="shared" si="7"/>
        <v/>
      </c>
      <c r="S19" s="96"/>
      <c r="T19" s="91" t="str">
        <f t="shared" ref="T19" si="87">IFERROR(S19/S$8,"")</f>
        <v/>
      </c>
      <c r="U19" s="96"/>
      <c r="V19" s="91" t="str">
        <f t="shared" si="9"/>
        <v/>
      </c>
      <c r="W19" s="96"/>
      <c r="X19" s="91" t="str">
        <f t="shared" si="10"/>
        <v/>
      </c>
      <c r="Y19" s="96"/>
      <c r="Z19" s="91" t="str">
        <f t="shared" si="11"/>
        <v/>
      </c>
      <c r="AA19" s="96"/>
      <c r="AB19" s="91" t="str">
        <f t="shared" ref="AB19" si="88">IFERROR(AA19/AA$8,"")</f>
        <v/>
      </c>
      <c r="AC19" s="96"/>
      <c r="AD19" s="91" t="str">
        <f t="shared" si="13"/>
        <v/>
      </c>
      <c r="AE19" s="96"/>
      <c r="AF19" s="91" t="str">
        <f t="shared" si="14"/>
        <v/>
      </c>
      <c r="AG19" s="96"/>
      <c r="AH19" s="91" t="str">
        <f t="shared" si="15"/>
        <v/>
      </c>
      <c r="AI19" s="96"/>
      <c r="AJ19" s="91" t="str">
        <f t="shared" ref="AJ19" si="89">IFERROR(AI19/AI$8,"")</f>
        <v/>
      </c>
      <c r="AK19" s="96"/>
      <c r="AL19" s="91" t="str">
        <f t="shared" si="17"/>
        <v/>
      </c>
      <c r="AM19" s="96"/>
      <c r="AN19" s="91" t="str">
        <f t="shared" si="18"/>
        <v/>
      </c>
      <c r="AO19" s="96"/>
      <c r="AP19" s="91" t="str">
        <f t="shared" si="19"/>
        <v/>
      </c>
      <c r="AQ19" s="96"/>
      <c r="AR19" s="91" t="str">
        <f t="shared" si="19"/>
        <v/>
      </c>
    </row>
    <row r="20" spans="1:44" s="3" customFormat="1" ht="25.15" customHeight="1" x14ac:dyDescent="0.25">
      <c r="A20" s="87" t="s">
        <v>163</v>
      </c>
      <c r="B20" s="45" t="s">
        <v>164</v>
      </c>
      <c r="C20" s="95"/>
      <c r="D20" s="91" t="str">
        <f t="shared" si="0"/>
        <v/>
      </c>
      <c r="E20" s="95"/>
      <c r="F20" s="91" t="str">
        <f t="shared" ref="F20" si="90">IFERROR(E20/E$8,"")</f>
        <v/>
      </c>
      <c r="G20" s="95"/>
      <c r="H20" s="91" t="str">
        <f t="shared" ref="H20" si="91">IFERROR(G20/G$8,"")</f>
        <v/>
      </c>
      <c r="I20" s="95"/>
      <c r="J20" s="91" t="str">
        <f t="shared" ref="J20" si="92">IFERROR(I20/I$8,"")</f>
        <v/>
      </c>
      <c r="K20" s="95"/>
      <c r="L20" s="91" t="str">
        <f t="shared" ref="L20" si="93">IFERROR(K20/K$8,"")</f>
        <v/>
      </c>
      <c r="M20" s="95"/>
      <c r="N20" s="91" t="str">
        <f t="shared" si="5"/>
        <v/>
      </c>
      <c r="O20" s="96"/>
      <c r="P20" s="91" t="str">
        <f t="shared" si="6"/>
        <v/>
      </c>
      <c r="Q20" s="96"/>
      <c r="R20" s="91" t="str">
        <f t="shared" si="7"/>
        <v/>
      </c>
      <c r="S20" s="96"/>
      <c r="T20" s="91" t="str">
        <f t="shared" ref="T20" si="94">IFERROR(S20/S$8,"")</f>
        <v/>
      </c>
      <c r="U20" s="96"/>
      <c r="V20" s="91" t="str">
        <f t="shared" si="9"/>
        <v/>
      </c>
      <c r="W20" s="96"/>
      <c r="X20" s="91" t="str">
        <f t="shared" si="10"/>
        <v/>
      </c>
      <c r="Y20" s="96"/>
      <c r="Z20" s="91" t="str">
        <f t="shared" si="11"/>
        <v/>
      </c>
      <c r="AA20" s="96"/>
      <c r="AB20" s="91" t="str">
        <f t="shared" ref="AB20" si="95">IFERROR(AA20/AA$8,"")</f>
        <v/>
      </c>
      <c r="AC20" s="96"/>
      <c r="AD20" s="91" t="str">
        <f t="shared" si="13"/>
        <v/>
      </c>
      <c r="AE20" s="96"/>
      <c r="AF20" s="91" t="str">
        <f t="shared" si="14"/>
        <v/>
      </c>
      <c r="AG20" s="96"/>
      <c r="AH20" s="91" t="str">
        <f t="shared" si="15"/>
        <v/>
      </c>
      <c r="AI20" s="96"/>
      <c r="AJ20" s="91" t="str">
        <f t="shared" ref="AJ20" si="96">IFERROR(AI20/AI$8,"")</f>
        <v/>
      </c>
      <c r="AK20" s="96"/>
      <c r="AL20" s="91" t="str">
        <f t="shared" si="17"/>
        <v/>
      </c>
      <c r="AM20" s="96"/>
      <c r="AN20" s="91" t="str">
        <f t="shared" si="18"/>
        <v/>
      </c>
      <c r="AO20" s="96"/>
      <c r="AP20" s="91" t="str">
        <f t="shared" si="19"/>
        <v/>
      </c>
      <c r="AQ20" s="96"/>
      <c r="AR20" s="91" t="str">
        <f t="shared" si="19"/>
        <v/>
      </c>
    </row>
    <row r="21" spans="1:44" s="3" customFormat="1" ht="25.15" customHeight="1" x14ac:dyDescent="0.25">
      <c r="A21" s="87" t="s">
        <v>165</v>
      </c>
      <c r="B21" s="45" t="s">
        <v>166</v>
      </c>
      <c r="C21" s="95"/>
      <c r="D21" s="91" t="str">
        <f t="shared" si="0"/>
        <v/>
      </c>
      <c r="E21" s="95"/>
      <c r="F21" s="91" t="str">
        <f t="shared" ref="F21" si="97">IFERROR(E21/E$8,"")</f>
        <v/>
      </c>
      <c r="G21" s="95"/>
      <c r="H21" s="91" t="str">
        <f t="shared" ref="H21" si="98">IFERROR(G21/G$8,"")</f>
        <v/>
      </c>
      <c r="I21" s="95"/>
      <c r="J21" s="91" t="str">
        <f t="shared" ref="J21" si="99">IFERROR(I21/I$8,"")</f>
        <v/>
      </c>
      <c r="K21" s="95"/>
      <c r="L21" s="91" t="str">
        <f t="shared" ref="L21" si="100">IFERROR(K21/K$8,"")</f>
        <v/>
      </c>
      <c r="M21" s="95"/>
      <c r="N21" s="91" t="str">
        <f t="shared" si="5"/>
        <v/>
      </c>
      <c r="O21" s="96"/>
      <c r="P21" s="91" t="str">
        <f t="shared" si="6"/>
        <v/>
      </c>
      <c r="Q21" s="96"/>
      <c r="R21" s="91" t="str">
        <f t="shared" si="7"/>
        <v/>
      </c>
      <c r="S21" s="96"/>
      <c r="T21" s="91" t="str">
        <f t="shared" ref="T21" si="101">IFERROR(S21/S$8,"")</f>
        <v/>
      </c>
      <c r="U21" s="96"/>
      <c r="V21" s="91" t="str">
        <f t="shared" si="9"/>
        <v/>
      </c>
      <c r="W21" s="96"/>
      <c r="X21" s="91" t="str">
        <f t="shared" si="10"/>
        <v/>
      </c>
      <c r="Y21" s="96"/>
      <c r="Z21" s="91" t="str">
        <f t="shared" si="11"/>
        <v/>
      </c>
      <c r="AA21" s="96"/>
      <c r="AB21" s="91" t="str">
        <f t="shared" ref="AB21" si="102">IFERROR(AA21/AA$8,"")</f>
        <v/>
      </c>
      <c r="AC21" s="96"/>
      <c r="AD21" s="91" t="str">
        <f t="shared" si="13"/>
        <v/>
      </c>
      <c r="AE21" s="96"/>
      <c r="AF21" s="91" t="str">
        <f t="shared" si="14"/>
        <v/>
      </c>
      <c r="AG21" s="96"/>
      <c r="AH21" s="91" t="str">
        <f t="shared" si="15"/>
        <v/>
      </c>
      <c r="AI21" s="96"/>
      <c r="AJ21" s="91" t="str">
        <f t="shared" ref="AJ21" si="103">IFERROR(AI21/AI$8,"")</f>
        <v/>
      </c>
      <c r="AK21" s="96"/>
      <c r="AL21" s="91" t="str">
        <f t="shared" si="17"/>
        <v/>
      </c>
      <c r="AM21" s="96"/>
      <c r="AN21" s="91" t="str">
        <f t="shared" si="18"/>
        <v/>
      </c>
      <c r="AO21" s="96"/>
      <c r="AP21" s="91" t="str">
        <f t="shared" si="19"/>
        <v/>
      </c>
      <c r="AQ21" s="96"/>
      <c r="AR21" s="91" t="str">
        <f t="shared" si="19"/>
        <v/>
      </c>
    </row>
    <row r="22" spans="1:44" s="3" customFormat="1" ht="25.15" customHeight="1" x14ac:dyDescent="0.25">
      <c r="A22" s="87" t="s">
        <v>167</v>
      </c>
      <c r="B22" s="45" t="s">
        <v>168</v>
      </c>
      <c r="C22" s="94">
        <f>SUM(C14:C21)</f>
        <v>0</v>
      </c>
      <c r="D22" s="91" t="str">
        <f t="shared" si="0"/>
        <v/>
      </c>
      <c r="E22" s="94">
        <f>SUM(E14:E21)</f>
        <v>0</v>
      </c>
      <c r="F22" s="91" t="str">
        <f t="shared" ref="F22" si="104">IFERROR(E22/E$8,"")</f>
        <v/>
      </c>
      <c r="G22" s="94">
        <f>SUM(G14:G21)</f>
        <v>0</v>
      </c>
      <c r="H22" s="91" t="str">
        <f t="shared" ref="H22" si="105">IFERROR(G22/G$8,"")</f>
        <v/>
      </c>
      <c r="I22" s="94">
        <f>SUM(I14:I21)</f>
        <v>0</v>
      </c>
      <c r="J22" s="91" t="str">
        <f t="shared" ref="J22" si="106">IFERROR(I22/I$8,"")</f>
        <v/>
      </c>
      <c r="K22" s="94">
        <f>SUM(K14:K21)</f>
        <v>0</v>
      </c>
      <c r="L22" s="91" t="str">
        <f t="shared" ref="L22" si="107">IFERROR(K22/K$8,"")</f>
        <v/>
      </c>
      <c r="M22" s="94">
        <f>SUM(M14:M21)</f>
        <v>0</v>
      </c>
      <c r="N22" s="91" t="str">
        <f t="shared" si="5"/>
        <v/>
      </c>
      <c r="O22" s="94">
        <f>SUM(O14:O21)</f>
        <v>0</v>
      </c>
      <c r="P22" s="91" t="str">
        <f t="shared" si="6"/>
        <v/>
      </c>
      <c r="Q22" s="94">
        <f>SUM(Q14:Q21)</f>
        <v>0</v>
      </c>
      <c r="R22" s="91" t="str">
        <f t="shared" si="7"/>
        <v/>
      </c>
      <c r="S22" s="94">
        <f>SUM(S14:S21)</f>
        <v>0</v>
      </c>
      <c r="T22" s="91" t="str">
        <f t="shared" ref="T22" si="108">IFERROR(S22/S$8,"")</f>
        <v/>
      </c>
      <c r="U22" s="94">
        <f>SUM(U14:U21)</f>
        <v>0</v>
      </c>
      <c r="V22" s="91" t="str">
        <f t="shared" si="9"/>
        <v/>
      </c>
      <c r="W22" s="94">
        <f>SUM(W14:W21)</f>
        <v>0</v>
      </c>
      <c r="X22" s="91" t="str">
        <f t="shared" si="10"/>
        <v/>
      </c>
      <c r="Y22" s="94">
        <f>SUM(Y14:Y21)</f>
        <v>0</v>
      </c>
      <c r="Z22" s="91" t="str">
        <f t="shared" si="11"/>
        <v/>
      </c>
      <c r="AA22" s="94">
        <f>SUM(AA14:AA21)</f>
        <v>0</v>
      </c>
      <c r="AB22" s="91" t="str">
        <f t="shared" ref="AB22" si="109">IFERROR(AA22/AA$8,"")</f>
        <v/>
      </c>
      <c r="AC22" s="94">
        <f>SUM(AC14:AC21)</f>
        <v>0</v>
      </c>
      <c r="AD22" s="91" t="str">
        <f t="shared" si="13"/>
        <v/>
      </c>
      <c r="AE22" s="94">
        <f>SUM(AE14:AE21)</f>
        <v>0</v>
      </c>
      <c r="AF22" s="91" t="str">
        <f t="shared" si="14"/>
        <v/>
      </c>
      <c r="AG22" s="94">
        <f>SUM(AG14:AG21)</f>
        <v>0</v>
      </c>
      <c r="AH22" s="91" t="str">
        <f t="shared" si="15"/>
        <v/>
      </c>
      <c r="AI22" s="94">
        <f>SUM(AI14:AI21)</f>
        <v>0</v>
      </c>
      <c r="AJ22" s="91" t="str">
        <f t="shared" ref="AJ22" si="110">IFERROR(AI22/AI$8,"")</f>
        <v/>
      </c>
      <c r="AK22" s="94">
        <f>SUM(AK14:AK21)</f>
        <v>0</v>
      </c>
      <c r="AL22" s="91" t="str">
        <f t="shared" si="17"/>
        <v/>
      </c>
      <c r="AM22" s="94">
        <f>SUM(AM14:AM21)</f>
        <v>0</v>
      </c>
      <c r="AN22" s="91" t="str">
        <f t="shared" si="18"/>
        <v/>
      </c>
      <c r="AO22" s="94">
        <f>SUM(AO14:AO21)</f>
        <v>0</v>
      </c>
      <c r="AP22" s="91" t="str">
        <f t="shared" si="19"/>
        <v/>
      </c>
      <c r="AQ22" s="94">
        <f>SUM(AQ14:AQ21)</f>
        <v>0</v>
      </c>
      <c r="AR22" s="91" t="str">
        <f t="shared" si="19"/>
        <v/>
      </c>
    </row>
    <row r="23" spans="1:44" s="3" customFormat="1" ht="25.15" customHeight="1" x14ac:dyDescent="0.25">
      <c r="A23" s="87" t="s">
        <v>169</v>
      </c>
      <c r="B23" s="45" t="s">
        <v>170</v>
      </c>
      <c r="C23" s="94">
        <f>C12-C13-C22</f>
        <v>0</v>
      </c>
      <c r="D23" s="91" t="str">
        <f t="shared" si="0"/>
        <v/>
      </c>
      <c r="E23" s="94">
        <f>E12-E13-E22</f>
        <v>0</v>
      </c>
      <c r="F23" s="91" t="str">
        <f t="shared" ref="F23" si="111">IFERROR(E23/E$8,"")</f>
        <v/>
      </c>
      <c r="G23" s="94">
        <f>G12-G13-G22</f>
        <v>0</v>
      </c>
      <c r="H23" s="91" t="str">
        <f t="shared" ref="H23" si="112">IFERROR(G23/G$8,"")</f>
        <v/>
      </c>
      <c r="I23" s="94">
        <f>I12-I13-I22</f>
        <v>0</v>
      </c>
      <c r="J23" s="91" t="str">
        <f t="shared" ref="J23" si="113">IFERROR(I23/I$8,"")</f>
        <v/>
      </c>
      <c r="K23" s="94">
        <f>K12-K13-K22</f>
        <v>0</v>
      </c>
      <c r="L23" s="91" t="str">
        <f t="shared" ref="L23" si="114">IFERROR(K23/K$8,"")</f>
        <v/>
      </c>
      <c r="M23" s="94">
        <f>M12-M13-M22</f>
        <v>0</v>
      </c>
      <c r="N23" s="91" t="str">
        <f t="shared" si="5"/>
        <v/>
      </c>
      <c r="O23" s="94">
        <f>O12-O13-O22</f>
        <v>0</v>
      </c>
      <c r="P23" s="91" t="str">
        <f t="shared" si="6"/>
        <v/>
      </c>
      <c r="Q23" s="94">
        <f>Q12-Q13-Q22</f>
        <v>0</v>
      </c>
      <c r="R23" s="91" t="str">
        <f t="shared" si="7"/>
        <v/>
      </c>
      <c r="S23" s="94">
        <f>S12-S13-S22</f>
        <v>0</v>
      </c>
      <c r="T23" s="91" t="str">
        <f t="shared" ref="T23" si="115">IFERROR(S23/S$8,"")</f>
        <v/>
      </c>
      <c r="U23" s="94">
        <f>U12-U13-U22</f>
        <v>0</v>
      </c>
      <c r="V23" s="91" t="str">
        <f t="shared" si="9"/>
        <v/>
      </c>
      <c r="W23" s="94">
        <f>W12-W13-W22</f>
        <v>0</v>
      </c>
      <c r="X23" s="91" t="str">
        <f t="shared" si="10"/>
        <v/>
      </c>
      <c r="Y23" s="94">
        <f>Y12-Y13-Y22</f>
        <v>0</v>
      </c>
      <c r="Z23" s="91" t="str">
        <f t="shared" si="11"/>
        <v/>
      </c>
      <c r="AA23" s="94">
        <f>AA12-AA13-AA22</f>
        <v>0</v>
      </c>
      <c r="AB23" s="91" t="str">
        <f t="shared" ref="AB23" si="116">IFERROR(AA23/AA$8,"")</f>
        <v/>
      </c>
      <c r="AC23" s="94">
        <f>AC12-AC13-AC22</f>
        <v>0</v>
      </c>
      <c r="AD23" s="91" t="str">
        <f t="shared" si="13"/>
        <v/>
      </c>
      <c r="AE23" s="94">
        <f>AE12-AE13-AE22</f>
        <v>0</v>
      </c>
      <c r="AF23" s="91" t="str">
        <f t="shared" si="14"/>
        <v/>
      </c>
      <c r="AG23" s="94">
        <f>AG12-AG13-AG22</f>
        <v>0</v>
      </c>
      <c r="AH23" s="91" t="str">
        <f t="shared" si="15"/>
        <v/>
      </c>
      <c r="AI23" s="94">
        <f>AI12-AI13-AI22</f>
        <v>0</v>
      </c>
      <c r="AJ23" s="91" t="str">
        <f t="shared" ref="AJ23" si="117">IFERROR(AI23/AI$8,"")</f>
        <v/>
      </c>
      <c r="AK23" s="94">
        <f>AK12-AK13-AK22</f>
        <v>0</v>
      </c>
      <c r="AL23" s="91" t="str">
        <f t="shared" si="17"/>
        <v/>
      </c>
      <c r="AM23" s="94">
        <f>AM12-AM13-AM22</f>
        <v>0</v>
      </c>
      <c r="AN23" s="91" t="str">
        <f t="shared" si="18"/>
        <v/>
      </c>
      <c r="AO23" s="94">
        <f>AO12-AO13-AO22</f>
        <v>0</v>
      </c>
      <c r="AP23" s="91" t="str">
        <f t="shared" si="19"/>
        <v/>
      </c>
      <c r="AQ23" s="94">
        <f>AQ12-AQ13-AQ22</f>
        <v>0</v>
      </c>
      <c r="AR23" s="91" t="str">
        <f t="shared" si="19"/>
        <v/>
      </c>
    </row>
    <row r="24" spans="1:44" s="3" customFormat="1" ht="13.5" customHeight="1" x14ac:dyDescent="0.25">
      <c r="B24" s="183"/>
      <c r="C24" s="184"/>
      <c r="D24" s="184"/>
      <c r="E24" s="184"/>
      <c r="F24" s="184"/>
      <c r="G24" s="184"/>
      <c r="H24" s="184"/>
      <c r="I24" s="184"/>
      <c r="J24" s="184"/>
      <c r="K24" s="184"/>
      <c r="L24" s="184"/>
      <c r="M24" s="184"/>
      <c r="N24" s="184"/>
      <c r="O24" s="37"/>
      <c r="P24" s="37"/>
      <c r="Q24" s="184"/>
      <c r="R24" s="184"/>
      <c r="S24" s="185"/>
      <c r="T24" s="184"/>
      <c r="U24" s="38"/>
      <c r="V24" s="37"/>
      <c r="W24" s="38"/>
      <c r="X24" s="37"/>
      <c r="Y24" s="37"/>
      <c r="Z24" s="37"/>
      <c r="AA24" s="37"/>
      <c r="AB24" s="37"/>
      <c r="AC24" s="37"/>
      <c r="AD24" s="37"/>
      <c r="AE24" s="37"/>
      <c r="AF24" s="37"/>
      <c r="AG24" s="37"/>
      <c r="AH24" s="37"/>
      <c r="AI24" s="37"/>
      <c r="AJ24" s="37"/>
      <c r="AK24" s="37"/>
      <c r="AL24" s="37"/>
      <c r="AM24" s="186"/>
      <c r="AN24" s="37"/>
      <c r="AO24" s="37"/>
      <c r="AP24" s="37"/>
      <c r="AQ24" s="37"/>
      <c r="AR24" s="37"/>
    </row>
    <row r="25" spans="1:44" s="3" customFormat="1" ht="14.5" x14ac:dyDescent="0.3">
      <c r="A25" s="241" t="s">
        <v>171</v>
      </c>
      <c r="B25" s="241"/>
      <c r="D25" s="187"/>
      <c r="E25" s="187"/>
      <c r="F25" s="187"/>
      <c r="G25" s="187"/>
      <c r="H25" s="187"/>
      <c r="I25" s="187"/>
      <c r="J25" s="187"/>
      <c r="K25" s="187"/>
      <c r="L25" s="187"/>
      <c r="M25" s="187"/>
      <c r="N25" s="187"/>
      <c r="Q25" s="187"/>
      <c r="R25" s="187"/>
      <c r="S25" s="188"/>
      <c r="T25" s="187"/>
      <c r="U25" s="19"/>
      <c r="W25" s="19"/>
      <c r="AM25" s="189"/>
    </row>
    <row r="26" spans="1:44" s="3" customFormat="1" ht="15.4" customHeight="1" x14ac:dyDescent="0.35">
      <c r="A26" s="239" t="str">
        <f>Metadata!$B$7</f>
        <v>DataCall@tdi.texas.gov</v>
      </c>
      <c r="B26" s="240"/>
      <c r="C26" s="187"/>
      <c r="D26" s="187"/>
      <c r="E26" s="187"/>
      <c r="F26" s="187"/>
      <c r="G26" s="187"/>
      <c r="H26" s="187"/>
      <c r="I26" s="187"/>
      <c r="J26" s="187"/>
      <c r="K26" s="187"/>
      <c r="L26" s="187"/>
      <c r="M26" s="187"/>
      <c r="N26" s="187"/>
      <c r="Q26" s="187"/>
      <c r="R26" s="187"/>
      <c r="S26" s="188"/>
      <c r="T26" s="187"/>
      <c r="U26" s="19"/>
      <c r="W26" s="19"/>
      <c r="AM26" s="189"/>
    </row>
  </sheetData>
  <sheetProtection algorithmName="SHA-512" hashValue="Lz/GnyQqXRR3Ax4mwhYv8iu7RPCN7FvGl6hO8vY0LpZOpd00lPjSpv1hd6jnYHWRlxp2IdSs03Odx4pxndeo+g==" saltValue="3hlKy/NUicZXa2JnZwexOw==" spinCount="100000" sheet="1" selectLockedCells="1"/>
  <mergeCells count="66">
    <mergeCell ref="U7:V7"/>
    <mergeCell ref="W7:X7"/>
    <mergeCell ref="AO5:AP5"/>
    <mergeCell ref="AK7:AL7"/>
    <mergeCell ref="AM7:AN7"/>
    <mergeCell ref="AG7:AH7"/>
    <mergeCell ref="Y7:Z7"/>
    <mergeCell ref="AA7:AB7"/>
    <mergeCell ref="AC7:AD7"/>
    <mergeCell ref="AA5:AB5"/>
    <mergeCell ref="AI7:AJ7"/>
    <mergeCell ref="AO7:AP7"/>
    <mergeCell ref="AI5:AJ5"/>
    <mergeCell ref="E2:F4"/>
    <mergeCell ref="M2:N4"/>
    <mergeCell ref="AG2:AH4"/>
    <mergeCell ref="AI2:AJ4"/>
    <mergeCell ref="K7:L7"/>
    <mergeCell ref="Q7:R7"/>
    <mergeCell ref="S7:T7"/>
    <mergeCell ref="K5:L5"/>
    <mergeCell ref="K2:L4"/>
    <mergeCell ref="M5:N5"/>
    <mergeCell ref="O2:P4"/>
    <mergeCell ref="Q2:R4"/>
    <mergeCell ref="AE7:AF7"/>
    <mergeCell ref="S2:T4"/>
    <mergeCell ref="U2:V4"/>
    <mergeCell ref="W5:X5"/>
    <mergeCell ref="A26:B26"/>
    <mergeCell ref="A25:B25"/>
    <mergeCell ref="O5:P5"/>
    <mergeCell ref="E5:F5"/>
    <mergeCell ref="E7:F7"/>
    <mergeCell ref="AQ2:AR4"/>
    <mergeCell ref="Q5:R5"/>
    <mergeCell ref="AE2:AF4"/>
    <mergeCell ref="AK2:AL4"/>
    <mergeCell ref="AK5:AL5"/>
    <mergeCell ref="AM5:AN5"/>
    <mergeCell ref="W2:X4"/>
    <mergeCell ref="Y2:Z4"/>
    <mergeCell ref="AE5:AF5"/>
    <mergeCell ref="U5:V5"/>
    <mergeCell ref="AA2:AB4"/>
    <mergeCell ref="AC2:AD4"/>
    <mergeCell ref="AG5:AH5"/>
    <mergeCell ref="AM2:AN4"/>
    <mergeCell ref="AC5:AD5"/>
    <mergeCell ref="Y5:Z5"/>
    <mergeCell ref="AQ7:AR7"/>
    <mergeCell ref="C1:J1"/>
    <mergeCell ref="C7:D7"/>
    <mergeCell ref="I7:J7"/>
    <mergeCell ref="O7:P7"/>
    <mergeCell ref="C5:D5"/>
    <mergeCell ref="I5:J5"/>
    <mergeCell ref="S5:T5"/>
    <mergeCell ref="C2:D4"/>
    <mergeCell ref="M7:N7"/>
    <mergeCell ref="G2:H4"/>
    <mergeCell ref="G5:H5"/>
    <mergeCell ref="G7:H7"/>
    <mergeCell ref="AQ5:AR5"/>
    <mergeCell ref="AO2:AP4"/>
    <mergeCell ref="I2:J4"/>
  </mergeCells>
  <phoneticPr fontId="7" type="noConversion"/>
  <conditionalFormatting sqref="B7">
    <cfRule type="containsText" dxfId="9" priority="1" operator="containsText" text="Doesn't Match IEE">
      <formula>NOT(ISERROR(SEARCH("Doesn't Match IEE",B7)))</formula>
    </cfRule>
    <cfRule type="containsText" dxfId="8"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Q9:AQ10 AI9:AI10 AO9:AO10 AM9:AM10 AK9:AK10 AG9:AG10 Q9:Q10 S9:S10 U9:U10 W9:W10 Y9:Y10 AA9:AA10 AC9:AC10 AE9:AE10 O10 O9" xr:uid="{00000000-0002-0000-0300-000002000000}">
      <formula1>-100000000</formula1>
      <formula2>1000000000</formula2>
    </dataValidation>
    <dataValidation type="decimal" allowBlank="1" showInputMessage="1" showErrorMessage="1" error="Numeric entries only _x000a_(or leave blank)" sqref="AG12:AG21 AI12:AI21 AQ12:AQ21 AM12:AM21 AK12:AK21 AO12:AO21 O12:O21 Q12:Q21 S12:S21 U12:U21 W12:W21 Y12:Y21 AA12:AA21 AC12:AC21 AE12:AE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16 M18:M21 M17"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 G10 G12 G13 G14 G15 G16 G17 G18 G19 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O400"/>
  <sheetViews>
    <sheetView topLeftCell="C1" zoomScale="115" zoomScaleNormal="115" zoomScaleSheetLayoutView="70" workbookViewId="0">
      <selection activeCell="C1" sqref="C1"/>
    </sheetView>
  </sheetViews>
  <sheetFormatPr defaultColWidth="9" defaultRowHeight="11.5" customHeight="1" x14ac:dyDescent="0.25"/>
  <cols>
    <col min="1" max="1" width="12.26953125" style="88" hidden="1" customWidth="1"/>
    <col min="2" max="2" width="5.26953125" style="88" hidden="1" customWidth="1"/>
    <col min="3" max="3" width="40.7265625" style="88" bestFit="1" customWidth="1"/>
    <col min="4" max="4" width="8.54296875" style="88" customWidth="1"/>
    <col min="5" max="5" width="10.453125" style="88" customWidth="1"/>
    <col min="6" max="6" width="16.453125" style="88" bestFit="1" customWidth="1"/>
    <col min="7" max="7" width="11.453125" style="88" bestFit="1" customWidth="1"/>
    <col min="8" max="8" width="12.453125" style="88" bestFit="1" customWidth="1"/>
    <col min="9" max="9" width="7.81640625" style="88" hidden="1" customWidth="1"/>
    <col min="10" max="10" width="16.453125" style="88" bestFit="1" customWidth="1"/>
    <col min="11" max="11" width="10.54296875" style="88" bestFit="1" customWidth="1"/>
    <col min="12" max="12" width="12.453125" style="88" bestFit="1" customWidth="1"/>
    <col min="13" max="13" width="10.453125" style="88" hidden="1" customWidth="1"/>
    <col min="14" max="14" width="16.26953125" style="88" customWidth="1"/>
    <col min="15" max="15" width="10.453125" style="88" bestFit="1" customWidth="1"/>
    <col min="16" max="16" width="12.26953125" style="88" customWidth="1"/>
    <col min="17" max="18" width="10.453125" style="88" bestFit="1" customWidth="1"/>
    <col min="19" max="20" width="8.7265625" style="88" customWidth="1"/>
    <col min="21" max="21" width="9" style="88"/>
    <col min="22" max="39" width="9" style="88" customWidth="1"/>
    <col min="40" max="16384" width="9" style="88"/>
  </cols>
  <sheetData>
    <row r="1" spans="1:16" ht="11.65" customHeight="1" thickBot="1" x14ac:dyDescent="0.3">
      <c r="A1" s="90">
        <f t="array" ref="A1:A80">'Group Info'!D6:D85</f>
        <v>0</v>
      </c>
      <c r="B1" s="89" t="s">
        <v>118</v>
      </c>
      <c r="C1" s="159"/>
      <c r="D1" s="159"/>
      <c r="E1" s="159"/>
      <c r="F1" s="263" t="s">
        <v>172</v>
      </c>
      <c r="G1" s="264"/>
      <c r="H1" s="264"/>
      <c r="I1" s="97"/>
      <c r="J1" s="263" t="s">
        <v>173</v>
      </c>
      <c r="K1" s="264"/>
      <c r="L1" s="265"/>
      <c r="M1" s="97"/>
      <c r="N1" s="266" t="s">
        <v>174</v>
      </c>
      <c r="O1" s="264"/>
      <c r="P1" s="265"/>
    </row>
    <row r="2" spans="1:16" ht="11.65" customHeight="1" x14ac:dyDescent="0.25">
      <c r="A2" s="159">
        <v>0</v>
      </c>
      <c r="B2" s="159"/>
      <c r="C2" s="159"/>
      <c r="D2" s="159"/>
      <c r="E2" s="159" t="s">
        <v>175</v>
      </c>
      <c r="F2" s="101" t="s">
        <v>176</v>
      </c>
      <c r="G2" s="102" t="s">
        <v>177</v>
      </c>
      <c r="H2" s="102" t="s">
        <v>178</v>
      </c>
      <c r="I2" s="103"/>
      <c r="J2" s="101" t="s">
        <v>176</v>
      </c>
      <c r="K2" s="102" t="s">
        <v>177</v>
      </c>
      <c r="L2" s="104" t="s">
        <v>178</v>
      </c>
      <c r="M2" s="167"/>
      <c r="N2" s="98" t="s">
        <v>176</v>
      </c>
      <c r="O2" s="98" t="s">
        <v>177</v>
      </c>
      <c r="P2" s="99" t="s">
        <v>178</v>
      </c>
    </row>
    <row r="3" spans="1:16" ht="11.65" customHeight="1" x14ac:dyDescent="0.25">
      <c r="A3" s="159">
        <v>0</v>
      </c>
      <c r="B3" s="159"/>
      <c r="C3" s="168" t="s">
        <v>84</v>
      </c>
      <c r="D3" s="159">
        <v>1</v>
      </c>
      <c r="E3" s="159" t="str">
        <f>$A$1&amp;"-"&amp;D3</f>
        <v>0-1</v>
      </c>
      <c r="F3" s="173">
        <f>SUM($X85:$X164)</f>
        <v>0</v>
      </c>
      <c r="G3" s="173">
        <f>SUM($X166:$X245)</f>
        <v>0</v>
      </c>
      <c r="H3" s="173">
        <f>SUM($X247:$X326)</f>
        <v>0</v>
      </c>
      <c r="I3" s="173"/>
      <c r="J3" s="172">
        <f>IF('Enter Data'!G8=0, 'Enter Data'!C8+'Enter Data'!E8,'Enter Data'!G8)</f>
        <v>0</v>
      </c>
      <c r="K3" s="173">
        <f>IF('Enter Data'!G9 = 0, 'Enter Data'!C9+'Enter Data'!E9, 'Enter Data'!G9)</f>
        <v>0</v>
      </c>
      <c r="L3" s="174">
        <f>IF('Enter Data'!G12=0, 'Enter Data'!C12+'Enter Data'!E12,'Enter Data'!G12)</f>
        <v>0</v>
      </c>
      <c r="M3" s="169"/>
      <c r="N3" s="169" t="b">
        <f>IF(F3=0, F3=J3, IF(ABS(J3-F3)/F3 &lt; 0.05, TRUE, FALSE))</f>
        <v>1</v>
      </c>
      <c r="O3" s="169" t="b">
        <f t="shared" ref="N3:P9" si="0">IF(G3=0, G3=K3, IF(ABS(K3-G3)/G3 &lt; 0.05, TRUE, FALSE))</f>
        <v>1</v>
      </c>
      <c r="P3" s="170" t="b">
        <f t="shared" si="0"/>
        <v>1</v>
      </c>
    </row>
    <row r="4" spans="1:16" ht="11.65" customHeight="1" x14ac:dyDescent="0.25">
      <c r="A4" s="159">
        <v>0</v>
      </c>
      <c r="B4" s="159"/>
      <c r="C4" s="170" t="s">
        <v>87</v>
      </c>
      <c r="D4" s="159">
        <v>2.1</v>
      </c>
      <c r="E4" s="159" t="str">
        <f t="shared" ref="E4:E11" si="1">$A$1&amp;"-"&amp;D4</f>
        <v>0-2.1</v>
      </c>
      <c r="F4" s="173">
        <f>SUM($Y85:$Y164)</f>
        <v>0</v>
      </c>
      <c r="G4" s="173">
        <f>SUM($Y166:$Y245)</f>
        <v>0</v>
      </c>
      <c r="H4" s="173">
        <f>SUM($Y247:$Y326)</f>
        <v>0</v>
      </c>
      <c r="I4" s="173"/>
      <c r="J4" s="172">
        <f>IF('Enter Data'!M8=0,'Enter Data'!I8+'Enter Data'!K8,'Enter Data'!M8)</f>
        <v>0</v>
      </c>
      <c r="K4" s="173">
        <f>IF('Enter Data'!M9=0, 'Enter Data'!I9+'Enter Data'!K9,'Enter Data'!M9)</f>
        <v>0</v>
      </c>
      <c r="L4" s="174">
        <f>IF('Enter Data'!M12=0,'Enter Data'!I12+'Enter Data'!K12,'Enter Data'!M12)</f>
        <v>0</v>
      </c>
      <c r="M4" s="169"/>
      <c r="N4" s="169" t="b">
        <f t="shared" si="0"/>
        <v>1</v>
      </c>
      <c r="O4" s="169" t="b">
        <f t="shared" si="0"/>
        <v>1</v>
      </c>
      <c r="P4" s="170" t="b">
        <f t="shared" si="0"/>
        <v>1</v>
      </c>
    </row>
    <row r="5" spans="1:16" ht="11.65" customHeight="1" x14ac:dyDescent="0.25">
      <c r="A5" s="159">
        <v>0</v>
      </c>
      <c r="B5" s="159"/>
      <c r="C5" s="170" t="s">
        <v>90</v>
      </c>
      <c r="D5" s="159">
        <v>4</v>
      </c>
      <c r="E5" s="159" t="str">
        <f t="shared" si="1"/>
        <v>0-4</v>
      </c>
      <c r="F5" s="173">
        <f>SUM($Z85:$Z164)</f>
        <v>0</v>
      </c>
      <c r="G5" s="173">
        <f>SUM($Z166:$Z245)</f>
        <v>0</v>
      </c>
      <c r="H5" s="173">
        <f>SUM($Z247:$Z326)</f>
        <v>0</v>
      </c>
      <c r="I5" s="173"/>
      <c r="J5" s="172">
        <f>'Enter Data'!S8</f>
        <v>0</v>
      </c>
      <c r="K5" s="173">
        <f>'Enter Data'!S9</f>
        <v>0</v>
      </c>
      <c r="L5" s="174">
        <f>'Enter Data'!S12</f>
        <v>0</v>
      </c>
      <c r="M5" s="169"/>
      <c r="N5" s="169" t="b">
        <f t="shared" si="0"/>
        <v>1</v>
      </c>
      <c r="O5" s="169" t="b">
        <f t="shared" si="0"/>
        <v>1</v>
      </c>
      <c r="P5" s="170" t="b">
        <f t="shared" si="0"/>
        <v>1</v>
      </c>
    </row>
    <row r="6" spans="1:16" ht="11.65" customHeight="1" x14ac:dyDescent="0.25">
      <c r="A6" s="159">
        <v>0</v>
      </c>
      <c r="B6" s="159"/>
      <c r="C6" s="170" t="s">
        <v>91</v>
      </c>
      <c r="D6" s="159">
        <v>5.0999999999999996</v>
      </c>
      <c r="E6" s="159" t="str">
        <f t="shared" si="1"/>
        <v>0-5.1</v>
      </c>
      <c r="F6" s="173">
        <f>SUM($AA85:$AA164)</f>
        <v>0</v>
      </c>
      <c r="G6" s="173">
        <f>SUM($AA166:$AA245)</f>
        <v>0</v>
      </c>
      <c r="H6" s="173">
        <f>SUM($AA247:$AA326)</f>
        <v>0</v>
      </c>
      <c r="I6" s="173"/>
      <c r="J6" s="172">
        <f>'Enter Data'!U8</f>
        <v>0</v>
      </c>
      <c r="K6" s="173">
        <f>'Enter Data'!U9</f>
        <v>0</v>
      </c>
      <c r="L6" s="174">
        <f>'Enter Data'!U12</f>
        <v>0</v>
      </c>
      <c r="M6" s="169"/>
      <c r="N6" s="169" t="b">
        <f t="shared" si="0"/>
        <v>1</v>
      </c>
      <c r="O6" s="169" t="b">
        <f t="shared" si="0"/>
        <v>1</v>
      </c>
      <c r="P6" s="170" t="b">
        <f t="shared" si="0"/>
        <v>1</v>
      </c>
    </row>
    <row r="7" spans="1:16" ht="11.65" customHeight="1" x14ac:dyDescent="0.25">
      <c r="A7" s="159">
        <v>0</v>
      </c>
      <c r="B7" s="159"/>
      <c r="C7" s="170" t="s">
        <v>92</v>
      </c>
      <c r="D7" s="159">
        <v>5.2</v>
      </c>
      <c r="E7" s="159" t="str">
        <f t="shared" si="1"/>
        <v>0-5.2</v>
      </c>
      <c r="F7" s="173">
        <f>SUM($AB85:$AB164)</f>
        <v>0</v>
      </c>
      <c r="G7" s="173">
        <f>SUM($AB166:$AB245)</f>
        <v>0</v>
      </c>
      <c r="H7" s="173">
        <f>SUM($AB247:$AB326)</f>
        <v>0</v>
      </c>
      <c r="I7" s="173"/>
      <c r="J7" s="172">
        <f>'Enter Data'!W8</f>
        <v>0</v>
      </c>
      <c r="K7" s="173">
        <f>'Enter Data'!W9</f>
        <v>0</v>
      </c>
      <c r="L7" s="174">
        <f>'Enter Data'!W12</f>
        <v>0</v>
      </c>
      <c r="M7" s="169"/>
      <c r="N7" s="169" t="b">
        <f t="shared" si="0"/>
        <v>1</v>
      </c>
      <c r="O7" s="169" t="b">
        <f t="shared" si="0"/>
        <v>1</v>
      </c>
      <c r="P7" s="170" t="b">
        <f t="shared" si="0"/>
        <v>1</v>
      </c>
    </row>
    <row r="8" spans="1:16" ht="11.65" customHeight="1" x14ac:dyDescent="0.25">
      <c r="A8" s="159">
        <v>0</v>
      </c>
      <c r="B8" s="159"/>
      <c r="C8" s="170" t="s">
        <v>93</v>
      </c>
      <c r="D8" s="159">
        <v>9</v>
      </c>
      <c r="E8" s="159" t="str">
        <f t="shared" si="1"/>
        <v>0-9</v>
      </c>
      <c r="F8" s="173">
        <f>SUM($AC85:$AC164)</f>
        <v>0</v>
      </c>
      <c r="G8" s="173">
        <f>SUM($AC166:$AC245)</f>
        <v>0</v>
      </c>
      <c r="H8" s="173">
        <f>SUM($AC247:$AC326)</f>
        <v>0</v>
      </c>
      <c r="I8" s="173"/>
      <c r="J8" s="172">
        <f>'Enter Data'!Y8</f>
        <v>0</v>
      </c>
      <c r="K8" s="173">
        <f>'Enter Data'!Y9</f>
        <v>0</v>
      </c>
      <c r="L8" s="174">
        <f>'Enter Data'!Y12</f>
        <v>0</v>
      </c>
      <c r="M8" s="169"/>
      <c r="N8" s="169" t="b">
        <f t="shared" si="0"/>
        <v>1</v>
      </c>
      <c r="O8" s="169" t="b">
        <f t="shared" si="0"/>
        <v>1</v>
      </c>
      <c r="P8" s="170" t="b">
        <f t="shared" si="0"/>
        <v>1</v>
      </c>
    </row>
    <row r="9" spans="1:16" ht="11.65" customHeight="1" x14ac:dyDescent="0.25">
      <c r="A9" s="159">
        <v>0</v>
      </c>
      <c r="B9" s="159"/>
      <c r="C9" s="170" t="s">
        <v>94</v>
      </c>
      <c r="D9" s="159">
        <v>11</v>
      </c>
      <c r="E9" s="159" t="str">
        <f t="shared" si="1"/>
        <v>0-11</v>
      </c>
      <c r="F9" s="173">
        <f>SUM($AD85:$AD164)</f>
        <v>0</v>
      </c>
      <c r="G9" s="173">
        <f>SUM($AD166:$AD245)</f>
        <v>0</v>
      </c>
      <c r="H9" s="173">
        <f>SUM($AD247:$AD326)</f>
        <v>0</v>
      </c>
      <c r="I9" s="173"/>
      <c r="J9" s="172">
        <f>'Enter Data'!AA8</f>
        <v>0</v>
      </c>
      <c r="K9" s="173">
        <f>'Enter Data'!AA9</f>
        <v>0</v>
      </c>
      <c r="L9" s="174">
        <f>'Enter Data'!AA12</f>
        <v>0</v>
      </c>
      <c r="M9" s="169"/>
      <c r="N9" s="169" t="b">
        <f>IF(F9=0, F9=J9, IF(ABS(J9-F9)/F9 &lt; 0.05, TRUE, FALSE))</f>
        <v>1</v>
      </c>
      <c r="O9" s="169" t="b">
        <f t="shared" si="0"/>
        <v>1</v>
      </c>
      <c r="P9" s="170" t="b">
        <f t="shared" si="0"/>
        <v>1</v>
      </c>
    </row>
    <row r="10" spans="1:16" ht="11.65" customHeight="1" x14ac:dyDescent="0.25">
      <c r="A10" s="159">
        <v>0</v>
      </c>
      <c r="B10" s="159"/>
      <c r="C10" s="262" t="s">
        <v>179</v>
      </c>
      <c r="D10" s="159">
        <v>17.100000000000001</v>
      </c>
      <c r="E10" s="159" t="str">
        <f t="shared" si="1"/>
        <v>0-17.1</v>
      </c>
      <c r="F10" s="173">
        <f>SUM($AE85:$AE164)</f>
        <v>0</v>
      </c>
      <c r="G10" s="173">
        <f>SUM($AE166:$AE245)</f>
        <v>0</v>
      </c>
      <c r="H10" s="173">
        <f>SUM($AE247:$AE326)</f>
        <v>0</v>
      </c>
      <c r="I10" s="173"/>
      <c r="J10" s="267">
        <f>'Enter Data'!AC8</f>
        <v>0</v>
      </c>
      <c r="K10" s="268">
        <f>'Enter Data'!AC9</f>
        <v>0</v>
      </c>
      <c r="L10" s="269">
        <f>'Enter Data'!AC12</f>
        <v>0</v>
      </c>
      <c r="M10" s="169"/>
      <c r="N10" s="246" t="b">
        <f>IF(SUM(F10:F11)=0, SUM(F10:F11)=SUM(J10:J11), IF(ABS(J10-SUM(F10:F11))/SUM(F10:F11) &lt; 0.05, TRUE, FALSE))</f>
        <v>1</v>
      </c>
      <c r="O10" s="246" t="b">
        <f t="shared" ref="O10:P10" si="2">IF(SUM(G10:G11)=0, SUM(G10:G11)=SUM(K10:K11), IF(ABS(K10-SUM(G10:G11))/SUM(G10:G11) &lt; 0.05, TRUE, FALSE))</f>
        <v>1</v>
      </c>
      <c r="P10" s="247" t="b">
        <f t="shared" si="2"/>
        <v>1</v>
      </c>
    </row>
    <row r="11" spans="1:16" ht="11.65" customHeight="1" x14ac:dyDescent="0.25">
      <c r="A11" s="159">
        <v>0</v>
      </c>
      <c r="B11" s="159"/>
      <c r="C11" s="247"/>
      <c r="D11" s="159">
        <v>17.2</v>
      </c>
      <c r="E11" s="159" t="str">
        <f t="shared" si="1"/>
        <v>0-17.2</v>
      </c>
      <c r="F11" s="173">
        <f>SUM($AF85:$AF164)</f>
        <v>0</v>
      </c>
      <c r="G11" s="173">
        <f>SUM($AF166:$AF245)</f>
        <v>0</v>
      </c>
      <c r="H11" s="173">
        <f>SUM($AF247:$AF326)</f>
        <v>0</v>
      </c>
      <c r="I11" s="173"/>
      <c r="J11" s="267"/>
      <c r="K11" s="268"/>
      <c r="L11" s="269"/>
      <c r="M11" s="169"/>
      <c r="N11" s="246"/>
      <c r="O11" s="246"/>
      <c r="P11" s="247"/>
    </row>
    <row r="12" spans="1:16" ht="11.65" customHeight="1" x14ac:dyDescent="0.25">
      <c r="A12" s="159">
        <v>0</v>
      </c>
      <c r="B12" s="159"/>
      <c r="C12" s="170" t="s">
        <v>97</v>
      </c>
      <c r="D12" s="159">
        <v>18</v>
      </c>
      <c r="E12" s="159" t="str">
        <f t="shared" ref="E12:E18" si="3">$A$1&amp;"-"&amp;D12</f>
        <v>0-18</v>
      </c>
      <c r="F12" s="173">
        <f>SUM($AH85:$AH164)</f>
        <v>0</v>
      </c>
      <c r="G12" s="173">
        <f>SUM($AH166:$AH245)</f>
        <v>0</v>
      </c>
      <c r="H12" s="173">
        <f>SUM($AH247:$AH326)</f>
        <v>0</v>
      </c>
      <c r="I12" s="173"/>
      <c r="J12" s="172">
        <f>'Enter Data'!AE8</f>
        <v>0</v>
      </c>
      <c r="K12" s="173">
        <f>'Enter Data'!AE9</f>
        <v>0</v>
      </c>
      <c r="L12" s="174">
        <f>'Enter Data'!AE12</f>
        <v>0</v>
      </c>
      <c r="M12" s="169"/>
      <c r="N12" s="169" t="b">
        <f t="shared" ref="N12:P18" si="4">IF(F12=0, F12=J12, IF(ABS(J12-F12)/F12 &lt; 0.05, TRUE, FALSE))</f>
        <v>1</v>
      </c>
      <c r="O12" s="169" t="b">
        <f t="shared" si="4"/>
        <v>1</v>
      </c>
      <c r="P12" s="170" t="b">
        <f t="shared" si="4"/>
        <v>1</v>
      </c>
    </row>
    <row r="13" spans="1:16" ht="11.65" customHeight="1" x14ac:dyDescent="0.25">
      <c r="A13" s="159">
        <v>0</v>
      </c>
      <c r="B13" s="159"/>
      <c r="C13" s="170" t="s">
        <v>99</v>
      </c>
      <c r="D13" s="159">
        <v>19.100000000000001</v>
      </c>
      <c r="E13" s="159" t="str">
        <f t="shared" si="3"/>
        <v>0-19.1</v>
      </c>
      <c r="F13" s="173">
        <f>SUM($AI85:$AI164)</f>
        <v>0</v>
      </c>
      <c r="G13" s="173">
        <f>SUM($AI166:$AI245)</f>
        <v>0</v>
      </c>
      <c r="H13" s="173">
        <f>SUM($AI247:$AI326)</f>
        <v>0</v>
      </c>
      <c r="I13" s="173"/>
      <c r="J13" s="172">
        <f>'Enter Data'!AG8</f>
        <v>0</v>
      </c>
      <c r="K13" s="173">
        <f>'Enter Data'!AG9</f>
        <v>0</v>
      </c>
      <c r="L13" s="174">
        <f>'Enter Data'!AG12</f>
        <v>0</v>
      </c>
      <c r="M13" s="169"/>
      <c r="N13" s="169" t="b">
        <f t="shared" si="4"/>
        <v>1</v>
      </c>
      <c r="O13" s="169" t="b">
        <f t="shared" si="4"/>
        <v>1</v>
      </c>
      <c r="P13" s="170" t="b">
        <f t="shared" si="4"/>
        <v>1</v>
      </c>
    </row>
    <row r="14" spans="1:16" ht="11.65" customHeight="1" x14ac:dyDescent="0.25">
      <c r="A14" s="159">
        <v>0</v>
      </c>
      <c r="B14" s="159"/>
      <c r="C14" s="170" t="s">
        <v>101</v>
      </c>
      <c r="D14" s="159">
        <v>19.3</v>
      </c>
      <c r="E14" s="159" t="str">
        <f t="shared" si="3"/>
        <v>0-19.3</v>
      </c>
      <c r="F14" s="173">
        <f>SUM($AJ85:$AJ164)</f>
        <v>0</v>
      </c>
      <c r="G14" s="173">
        <f>SUM($AJ166:$AJ245)</f>
        <v>0</v>
      </c>
      <c r="H14" s="173">
        <f>SUM($AJ247:$AJ326)</f>
        <v>0</v>
      </c>
      <c r="I14" s="173"/>
      <c r="J14" s="172">
        <f>'Enter Data'!AI8</f>
        <v>0</v>
      </c>
      <c r="K14" s="173">
        <f>'Enter Data'!AI9</f>
        <v>0</v>
      </c>
      <c r="L14" s="174">
        <f>'Enter Data'!AI12</f>
        <v>0</v>
      </c>
      <c r="M14" s="169"/>
      <c r="N14" s="169" t="b">
        <f t="shared" si="4"/>
        <v>1</v>
      </c>
      <c r="O14" s="169" t="b">
        <f t="shared" si="4"/>
        <v>1</v>
      </c>
      <c r="P14" s="170" t="b">
        <f t="shared" si="4"/>
        <v>1</v>
      </c>
    </row>
    <row r="15" spans="1:16" ht="11.65" customHeight="1" x14ac:dyDescent="0.25">
      <c r="A15" s="159">
        <v>0</v>
      </c>
      <c r="B15" s="159"/>
      <c r="C15" s="170" t="s">
        <v>102</v>
      </c>
      <c r="D15" s="159">
        <v>21.1</v>
      </c>
      <c r="E15" s="159" t="str">
        <f t="shared" si="3"/>
        <v>0-21.1</v>
      </c>
      <c r="F15" s="173">
        <f>SUM($AK85:$AK164)</f>
        <v>0</v>
      </c>
      <c r="G15" s="173">
        <f>SUM($AK166:$AK245)</f>
        <v>0</v>
      </c>
      <c r="H15" s="173">
        <f>SUM($AK247:$AK326)</f>
        <v>0</v>
      </c>
      <c r="I15" s="173"/>
      <c r="J15" s="172">
        <f>'Enter Data'!AK8</f>
        <v>0</v>
      </c>
      <c r="K15" s="173">
        <f>'Enter Data'!AK9</f>
        <v>0</v>
      </c>
      <c r="L15" s="174">
        <f>'Enter Data'!AK12</f>
        <v>0</v>
      </c>
      <c r="M15" s="169"/>
      <c r="N15" s="169" t="b">
        <f t="shared" si="4"/>
        <v>1</v>
      </c>
      <c r="O15" s="169" t="b">
        <f t="shared" si="4"/>
        <v>1</v>
      </c>
      <c r="P15" s="170" t="b">
        <f t="shared" si="4"/>
        <v>1</v>
      </c>
    </row>
    <row r="16" spans="1:16" ht="11.65" customHeight="1" x14ac:dyDescent="0.25">
      <c r="A16" s="159">
        <v>0</v>
      </c>
      <c r="B16" s="159"/>
      <c r="C16" s="170" t="s">
        <v>103</v>
      </c>
      <c r="D16" s="159">
        <v>21.2</v>
      </c>
      <c r="E16" s="159" t="str">
        <f t="shared" si="3"/>
        <v>0-21.2</v>
      </c>
      <c r="F16" s="173">
        <f>SUM($AL85:$AL164)</f>
        <v>0</v>
      </c>
      <c r="G16" s="173">
        <f>SUM($AL166:$AL245)</f>
        <v>0</v>
      </c>
      <c r="H16" s="173">
        <f>SUM($AL247:$AL326)</f>
        <v>0</v>
      </c>
      <c r="I16" s="173"/>
      <c r="J16" s="172">
        <f>'Enter Data'!AM8</f>
        <v>0</v>
      </c>
      <c r="K16" s="173">
        <f>'Enter Data'!AM9</f>
        <v>0</v>
      </c>
      <c r="L16" s="174">
        <f>'Enter Data'!AM12</f>
        <v>0</v>
      </c>
      <c r="M16" s="169"/>
      <c r="N16" s="169" t="b">
        <f t="shared" si="4"/>
        <v>1</v>
      </c>
      <c r="O16" s="169" t="b">
        <f t="shared" si="4"/>
        <v>1</v>
      </c>
      <c r="P16" s="170" t="b">
        <f t="shared" si="4"/>
        <v>1</v>
      </c>
    </row>
    <row r="17" spans="1:16" ht="11.65" customHeight="1" x14ac:dyDescent="0.25">
      <c r="A17" s="159">
        <v>0</v>
      </c>
      <c r="B17" s="159"/>
      <c r="C17" s="170" t="s">
        <v>116</v>
      </c>
      <c r="D17" s="159">
        <v>23</v>
      </c>
      <c r="E17" s="159" t="str">
        <f t="shared" si="3"/>
        <v>0-23</v>
      </c>
      <c r="F17" s="173">
        <f>SUM($AM85:$AM164)</f>
        <v>0</v>
      </c>
      <c r="G17" s="173">
        <f>SUM($AM166:$AM245)</f>
        <v>0</v>
      </c>
      <c r="H17" s="173">
        <f>SUM($AM247:$AM326)</f>
        <v>0</v>
      </c>
      <c r="I17" s="173"/>
      <c r="J17" s="172">
        <f>'Enter Data'!AO8</f>
        <v>0</v>
      </c>
      <c r="K17" s="173">
        <f>'Enter Data'!AO9</f>
        <v>0</v>
      </c>
      <c r="L17" s="174">
        <f>'Enter Data'!AO12</f>
        <v>0</v>
      </c>
      <c r="M17" s="169"/>
      <c r="N17" s="169" t="b">
        <f t="shared" si="4"/>
        <v>1</v>
      </c>
      <c r="O17" s="169" t="b">
        <f t="shared" si="4"/>
        <v>1</v>
      </c>
      <c r="P17" s="170" t="b">
        <f t="shared" si="4"/>
        <v>1</v>
      </c>
    </row>
    <row r="18" spans="1:16" ht="11.65" customHeight="1" x14ac:dyDescent="0.25">
      <c r="A18" s="159">
        <v>0</v>
      </c>
      <c r="B18" s="159"/>
      <c r="C18" s="171" t="s">
        <v>117</v>
      </c>
      <c r="D18" s="159">
        <v>24</v>
      </c>
      <c r="E18" s="159" t="str">
        <f t="shared" si="3"/>
        <v>0-24</v>
      </c>
      <c r="F18" s="105">
        <f>SUM($AN85:$AN164)</f>
        <v>0</v>
      </c>
      <c r="G18" s="105">
        <f>SUM($AN166:$AN245)</f>
        <v>0</v>
      </c>
      <c r="H18" s="105">
        <f>SUM($AN247:$AN2326)</f>
        <v>0</v>
      </c>
      <c r="I18" s="105"/>
      <c r="J18" s="106">
        <f>'Enter Data'!AQ8</f>
        <v>0</v>
      </c>
      <c r="K18" s="105">
        <f>'Enter Data'!AQ9</f>
        <v>0</v>
      </c>
      <c r="L18" s="107">
        <f>'Enter Data'!AQ12</f>
        <v>0</v>
      </c>
      <c r="M18" s="97"/>
      <c r="N18" s="97" t="b">
        <f t="shared" si="4"/>
        <v>1</v>
      </c>
      <c r="O18" s="97" t="b">
        <f t="shared" si="4"/>
        <v>1</v>
      </c>
      <c r="P18" s="171" t="b">
        <f t="shared" si="4"/>
        <v>1</v>
      </c>
    </row>
    <row r="19" spans="1:16" ht="11.65" customHeight="1" x14ac:dyDescent="0.25">
      <c r="A19" s="159">
        <v>0</v>
      </c>
      <c r="B19" s="159"/>
      <c r="C19" s="159"/>
      <c r="D19" s="159"/>
      <c r="E19" s="159"/>
      <c r="F19" s="159"/>
      <c r="G19" s="159"/>
      <c r="H19" s="159"/>
      <c r="I19" s="159"/>
      <c r="J19" s="159"/>
      <c r="K19" s="159"/>
      <c r="L19" s="159"/>
      <c r="M19" s="159"/>
      <c r="N19" s="159"/>
      <c r="O19" s="159"/>
      <c r="P19" s="159"/>
    </row>
    <row r="20" spans="1:16" ht="11.65" customHeight="1" x14ac:dyDescent="0.25">
      <c r="A20" s="159">
        <v>0</v>
      </c>
      <c r="B20" s="159"/>
      <c r="C20" s="159"/>
      <c r="D20" s="251" t="s">
        <v>180</v>
      </c>
      <c r="E20" s="252"/>
      <c r="F20" s="252"/>
      <c r="G20" s="252"/>
      <c r="H20" s="252"/>
      <c r="I20" s="252"/>
      <c r="J20" s="252"/>
      <c r="K20" s="252"/>
      <c r="L20" s="253"/>
      <c r="M20" s="159"/>
      <c r="N20" s="242" t="b">
        <f>IF(AND(Start!$C$17+'Enter Data'!$C$18&lt;&gt;0,Start!$C$19&lt;&gt;0),FALSE,TRUE)</f>
        <v>1</v>
      </c>
      <c r="O20" s="243"/>
      <c r="P20" s="244"/>
    </row>
    <row r="21" spans="1:16" ht="11.65" customHeight="1" x14ac:dyDescent="0.25">
      <c r="A21" s="159">
        <v>0</v>
      </c>
      <c r="B21" s="159"/>
      <c r="C21" s="159"/>
      <c r="D21" s="254"/>
      <c r="E21" s="255"/>
      <c r="F21" s="255"/>
      <c r="G21" s="255"/>
      <c r="H21" s="255"/>
      <c r="I21" s="255"/>
      <c r="J21" s="255"/>
      <c r="K21" s="255"/>
      <c r="L21" s="256"/>
      <c r="M21" s="159"/>
      <c r="N21" s="245"/>
      <c r="O21" s="246"/>
      <c r="P21" s="247"/>
    </row>
    <row r="22" spans="1:16" ht="11.65" customHeight="1" x14ac:dyDescent="0.25">
      <c r="A22" s="159">
        <v>0</v>
      </c>
      <c r="B22" s="159"/>
      <c r="C22" s="159"/>
      <c r="D22" s="254"/>
      <c r="E22" s="255"/>
      <c r="F22" s="255"/>
      <c r="G22" s="255"/>
      <c r="H22" s="255"/>
      <c r="I22" s="255"/>
      <c r="J22" s="255"/>
      <c r="K22" s="255"/>
      <c r="L22" s="256"/>
      <c r="M22" s="159"/>
      <c r="N22" s="245"/>
      <c r="O22" s="246"/>
      <c r="P22" s="247"/>
    </row>
    <row r="23" spans="1:16" ht="11.65" customHeight="1" x14ac:dyDescent="0.25">
      <c r="A23" s="159">
        <v>0</v>
      </c>
      <c r="B23" s="159"/>
      <c r="C23" s="159"/>
      <c r="D23" s="254"/>
      <c r="E23" s="255"/>
      <c r="F23" s="255"/>
      <c r="G23" s="255"/>
      <c r="H23" s="255"/>
      <c r="I23" s="255"/>
      <c r="J23" s="255"/>
      <c r="K23" s="255"/>
      <c r="L23" s="256"/>
      <c r="M23" s="159"/>
      <c r="N23" s="245"/>
      <c r="O23" s="246"/>
      <c r="P23" s="247"/>
    </row>
    <row r="24" spans="1:16" ht="11.65" customHeight="1" x14ac:dyDescent="0.25">
      <c r="A24" s="159">
        <v>0</v>
      </c>
      <c r="B24" s="159"/>
      <c r="C24" s="159"/>
      <c r="D24" s="257"/>
      <c r="E24" s="258"/>
      <c r="F24" s="258"/>
      <c r="G24" s="258"/>
      <c r="H24" s="258"/>
      <c r="I24" s="258"/>
      <c r="J24" s="258"/>
      <c r="K24" s="258"/>
      <c r="L24" s="259"/>
      <c r="M24" s="159"/>
      <c r="N24" s="248"/>
      <c r="O24" s="249"/>
      <c r="P24" s="250"/>
    </row>
    <row r="25" spans="1:16" ht="11.65" customHeight="1" x14ac:dyDescent="0.25">
      <c r="A25" s="159">
        <v>0</v>
      </c>
      <c r="B25" s="159"/>
      <c r="C25" s="159"/>
      <c r="D25" s="260" t="s">
        <v>181</v>
      </c>
      <c r="E25" s="252"/>
      <c r="F25" s="252"/>
      <c r="G25" s="252"/>
      <c r="H25" s="252"/>
      <c r="I25" s="252"/>
      <c r="J25" s="252"/>
      <c r="K25" s="252"/>
      <c r="L25" s="253"/>
      <c r="M25" s="159"/>
      <c r="N25" s="242" t="b">
        <f>IF(AND(SUM('Enter Data'!$C$12:$C$21)+SUM('Enter Data'!$C$9:$C$10)+SUM('Enter Data'!$E$12:$E$21)+SUM('Enter Data'!$E$9:$E$10)&lt;&gt;0, SUM('Enter Data'!$G$9:$G$10)+SUM('Enter Data'!$G$12:$G$21)&lt;&gt;0),FALSE,TRUE)</f>
        <v>1</v>
      </c>
      <c r="O25" s="243"/>
      <c r="P25" s="244"/>
    </row>
    <row r="26" spans="1:16" ht="11.65" customHeight="1" x14ac:dyDescent="0.25">
      <c r="A26" s="159">
        <v>0</v>
      </c>
      <c r="B26" s="159"/>
      <c r="C26" s="159"/>
      <c r="D26" s="254"/>
      <c r="E26" s="255"/>
      <c r="F26" s="255"/>
      <c r="G26" s="255"/>
      <c r="H26" s="255"/>
      <c r="I26" s="255"/>
      <c r="J26" s="255"/>
      <c r="K26" s="255"/>
      <c r="L26" s="256"/>
      <c r="M26" s="159"/>
      <c r="N26" s="245"/>
      <c r="O26" s="246"/>
      <c r="P26" s="247"/>
    </row>
    <row r="27" spans="1:16" ht="11.65" customHeight="1" x14ac:dyDescent="0.25">
      <c r="A27" s="159">
        <v>0</v>
      </c>
      <c r="B27" s="159"/>
      <c r="C27" s="159"/>
      <c r="D27" s="254"/>
      <c r="E27" s="255"/>
      <c r="F27" s="255"/>
      <c r="G27" s="255"/>
      <c r="H27" s="255"/>
      <c r="I27" s="255"/>
      <c r="J27" s="255"/>
      <c r="K27" s="255"/>
      <c r="L27" s="256"/>
      <c r="M27" s="159"/>
      <c r="N27" s="245"/>
      <c r="O27" s="246"/>
      <c r="P27" s="247"/>
    </row>
    <row r="28" spans="1:16" ht="11.65" customHeight="1" x14ac:dyDescent="0.25">
      <c r="A28" s="159">
        <v>0</v>
      </c>
      <c r="B28" s="159"/>
      <c r="C28" s="159"/>
      <c r="D28" s="254"/>
      <c r="E28" s="255"/>
      <c r="F28" s="255"/>
      <c r="G28" s="255"/>
      <c r="H28" s="255"/>
      <c r="I28" s="255"/>
      <c r="J28" s="255"/>
      <c r="K28" s="255"/>
      <c r="L28" s="256"/>
      <c r="M28" s="159"/>
      <c r="N28" s="245"/>
      <c r="O28" s="246"/>
      <c r="P28" s="247"/>
    </row>
    <row r="29" spans="1:16" ht="11.65" customHeight="1" x14ac:dyDescent="0.25">
      <c r="A29" s="159">
        <v>0</v>
      </c>
      <c r="B29" s="159"/>
      <c r="C29" s="159"/>
      <c r="D29" s="257"/>
      <c r="E29" s="258"/>
      <c r="F29" s="258"/>
      <c r="G29" s="258"/>
      <c r="H29" s="258"/>
      <c r="I29" s="258"/>
      <c r="J29" s="258"/>
      <c r="K29" s="258"/>
      <c r="L29" s="259"/>
      <c r="M29" s="159"/>
      <c r="N29" s="248"/>
      <c r="O29" s="249"/>
      <c r="P29" s="250"/>
    </row>
    <row r="30" spans="1:16" ht="11.65" customHeight="1" x14ac:dyDescent="0.25">
      <c r="A30" s="159">
        <v>0</v>
      </c>
      <c r="B30" s="159"/>
      <c r="C30" s="159"/>
      <c r="D30" s="251" t="s">
        <v>182</v>
      </c>
      <c r="E30" s="252"/>
      <c r="F30" s="252"/>
      <c r="G30" s="252"/>
      <c r="H30" s="252"/>
      <c r="I30" s="252"/>
      <c r="J30" s="252"/>
      <c r="K30" s="252"/>
      <c r="L30" s="253"/>
      <c r="M30" s="159"/>
      <c r="N30" s="242" t="b">
        <f>IF(AND(Start!$C$20+'Enter Data'!$C$21&lt;&gt;0,Start!$C$22&lt;&gt;0),FALSE,TRUE)</f>
        <v>1</v>
      </c>
      <c r="O30" s="243"/>
      <c r="P30" s="244"/>
    </row>
    <row r="31" spans="1:16" ht="11.65" customHeight="1" x14ac:dyDescent="0.25">
      <c r="A31" s="159">
        <v>0</v>
      </c>
      <c r="B31" s="159"/>
      <c r="C31" s="159"/>
      <c r="D31" s="254"/>
      <c r="E31" s="255"/>
      <c r="F31" s="255"/>
      <c r="G31" s="255"/>
      <c r="H31" s="255"/>
      <c r="I31" s="255"/>
      <c r="J31" s="255"/>
      <c r="K31" s="255"/>
      <c r="L31" s="256"/>
      <c r="M31" s="159"/>
      <c r="N31" s="245"/>
      <c r="O31" s="246"/>
      <c r="P31" s="247"/>
    </row>
    <row r="32" spans="1:16" ht="11.65" customHeight="1" x14ac:dyDescent="0.25">
      <c r="A32" s="159">
        <v>0</v>
      </c>
      <c r="B32" s="159"/>
      <c r="C32" s="159"/>
      <c r="D32" s="254"/>
      <c r="E32" s="255"/>
      <c r="F32" s="255"/>
      <c r="G32" s="255"/>
      <c r="H32" s="255"/>
      <c r="I32" s="255"/>
      <c r="J32" s="255"/>
      <c r="K32" s="255"/>
      <c r="L32" s="256"/>
      <c r="M32" s="159"/>
      <c r="N32" s="245"/>
      <c r="O32" s="246"/>
      <c r="P32" s="247"/>
    </row>
    <row r="33" spans="1:16" ht="11.65" customHeight="1" x14ac:dyDescent="0.25">
      <c r="A33" s="159">
        <v>0</v>
      </c>
      <c r="B33" s="159"/>
      <c r="C33" s="159"/>
      <c r="D33" s="254"/>
      <c r="E33" s="255"/>
      <c r="F33" s="255"/>
      <c r="G33" s="255"/>
      <c r="H33" s="255"/>
      <c r="I33" s="255"/>
      <c r="J33" s="255"/>
      <c r="K33" s="255"/>
      <c r="L33" s="256"/>
      <c r="M33" s="159"/>
      <c r="N33" s="245"/>
      <c r="O33" s="246"/>
      <c r="P33" s="247"/>
    </row>
    <row r="34" spans="1:16" ht="11.65" customHeight="1" x14ac:dyDescent="0.25">
      <c r="A34" s="159">
        <v>0</v>
      </c>
      <c r="B34" s="159"/>
      <c r="C34" s="159"/>
      <c r="D34" s="257"/>
      <c r="E34" s="258"/>
      <c r="F34" s="258"/>
      <c r="G34" s="258"/>
      <c r="H34" s="258"/>
      <c r="I34" s="258"/>
      <c r="J34" s="258"/>
      <c r="K34" s="258"/>
      <c r="L34" s="259"/>
      <c r="M34" s="159"/>
      <c r="N34" s="248"/>
      <c r="O34" s="249"/>
      <c r="P34" s="250"/>
    </row>
    <row r="35" spans="1:16" ht="11.65" customHeight="1" x14ac:dyDescent="0.25">
      <c r="A35" s="159">
        <v>0</v>
      </c>
      <c r="B35" s="159"/>
      <c r="C35" s="159"/>
      <c r="D35" s="260" t="s">
        <v>183</v>
      </c>
      <c r="E35" s="252"/>
      <c r="F35" s="252"/>
      <c r="G35" s="252"/>
      <c r="H35" s="252"/>
      <c r="I35" s="252"/>
      <c r="J35" s="252"/>
      <c r="K35" s="252"/>
      <c r="L35" s="253"/>
      <c r="M35" s="159"/>
      <c r="N35" s="242" t="b">
        <f>IF(AND(SUM('Enter Data'!$I$12:$I$21)+SUM('Enter Data'!$I$9:$I$10)+SUM('Enter Data'!$K$12:$K$21)+SUM('Enter Data'!$K$9:$K$10)&lt;&gt;0, SUM('Enter Data'!$M$12:$M$21)+SUM('Enter Data'!$M$9:$M$10)&lt;&gt;0),FALSE,TRUE)</f>
        <v>1</v>
      </c>
      <c r="O35" s="243"/>
      <c r="P35" s="244"/>
    </row>
    <row r="36" spans="1:16" ht="11.65" customHeight="1" x14ac:dyDescent="0.25">
      <c r="A36" s="159">
        <v>0</v>
      </c>
      <c r="B36" s="159"/>
      <c r="C36" s="159"/>
      <c r="D36" s="254"/>
      <c r="E36" s="255"/>
      <c r="F36" s="255"/>
      <c r="G36" s="255"/>
      <c r="H36" s="255"/>
      <c r="I36" s="255"/>
      <c r="J36" s="255"/>
      <c r="K36" s="255"/>
      <c r="L36" s="256"/>
      <c r="M36" s="159"/>
      <c r="N36" s="245"/>
      <c r="O36" s="246"/>
      <c r="P36" s="247"/>
    </row>
    <row r="37" spans="1:16" ht="11.65" customHeight="1" x14ac:dyDescent="0.25">
      <c r="A37" s="159">
        <v>0</v>
      </c>
      <c r="B37" s="159"/>
      <c r="C37" s="159"/>
      <c r="D37" s="254"/>
      <c r="E37" s="255"/>
      <c r="F37" s="255"/>
      <c r="G37" s="255"/>
      <c r="H37" s="255"/>
      <c r="I37" s="255"/>
      <c r="J37" s="255"/>
      <c r="K37" s="255"/>
      <c r="L37" s="256"/>
      <c r="M37" s="159"/>
      <c r="N37" s="245"/>
      <c r="O37" s="246"/>
      <c r="P37" s="247"/>
    </row>
    <row r="38" spans="1:16" ht="11.65" customHeight="1" x14ac:dyDescent="0.25">
      <c r="A38" s="159">
        <v>0</v>
      </c>
      <c r="B38" s="159"/>
      <c r="C38" s="159"/>
      <c r="D38" s="254"/>
      <c r="E38" s="255"/>
      <c r="F38" s="255"/>
      <c r="G38" s="255"/>
      <c r="H38" s="255"/>
      <c r="I38" s="255"/>
      <c r="J38" s="255"/>
      <c r="K38" s="255"/>
      <c r="L38" s="256"/>
      <c r="M38" s="159"/>
      <c r="N38" s="245"/>
      <c r="O38" s="246"/>
      <c r="P38" s="247"/>
    </row>
    <row r="39" spans="1:16" ht="11.65" customHeight="1" x14ac:dyDescent="0.25">
      <c r="A39" s="159">
        <v>0</v>
      </c>
      <c r="B39" s="159"/>
      <c r="C39" s="159"/>
      <c r="D39" s="257"/>
      <c r="E39" s="258"/>
      <c r="F39" s="258"/>
      <c r="G39" s="258"/>
      <c r="H39" s="258"/>
      <c r="I39" s="258"/>
      <c r="J39" s="258"/>
      <c r="K39" s="258"/>
      <c r="L39" s="259"/>
      <c r="M39" s="159"/>
      <c r="N39" s="248"/>
      <c r="O39" s="249"/>
      <c r="P39" s="250"/>
    </row>
    <row r="40" spans="1:16" ht="11.65" customHeight="1" x14ac:dyDescent="0.25">
      <c r="A40" s="159">
        <v>0</v>
      </c>
      <c r="B40" s="159"/>
      <c r="C40" s="159"/>
      <c r="D40" s="159"/>
      <c r="E40" s="159"/>
      <c r="F40" s="159"/>
      <c r="G40" s="159"/>
      <c r="H40" s="159"/>
      <c r="I40" s="159"/>
      <c r="J40" s="159"/>
      <c r="K40" s="159"/>
      <c r="L40" s="159"/>
      <c r="M40" s="159"/>
      <c r="N40" s="159"/>
      <c r="O40" s="159"/>
      <c r="P40" s="159"/>
    </row>
    <row r="41" spans="1:16" s="126" customFormat="1" ht="11.65" hidden="1" customHeight="1" x14ac:dyDescent="0.25">
      <c r="A41" s="159">
        <v>0</v>
      </c>
      <c r="B41" s="159"/>
      <c r="C41" s="159"/>
      <c r="D41" s="159"/>
      <c r="E41" s="159"/>
      <c r="F41" s="159"/>
      <c r="G41" s="159"/>
      <c r="H41" s="159"/>
      <c r="I41" s="159"/>
      <c r="J41" s="159"/>
      <c r="K41" s="159"/>
      <c r="L41" s="159"/>
      <c r="M41" s="159"/>
      <c r="N41" s="159"/>
      <c r="O41" s="159"/>
      <c r="P41" s="159"/>
    </row>
    <row r="42" spans="1:16" s="126" customFormat="1" ht="11.65" hidden="1" customHeight="1" x14ac:dyDescent="0.25">
      <c r="A42" s="159">
        <v>0</v>
      </c>
      <c r="B42" s="159"/>
      <c r="C42" s="159"/>
      <c r="D42" s="159"/>
      <c r="E42" s="159"/>
      <c r="F42" s="159"/>
      <c r="G42" s="159"/>
      <c r="H42" s="159"/>
      <c r="I42" s="159"/>
      <c r="J42" s="159"/>
      <c r="K42" s="159"/>
      <c r="L42" s="159"/>
      <c r="M42" s="159"/>
      <c r="N42" s="159"/>
      <c r="O42" s="159"/>
      <c r="P42" s="159"/>
    </row>
    <row r="43" spans="1:16" s="126" customFormat="1" ht="12.5" hidden="1" x14ac:dyDescent="0.25">
      <c r="A43" s="159">
        <v>0</v>
      </c>
      <c r="B43" s="159"/>
      <c r="C43" s="159"/>
      <c r="D43" s="159"/>
      <c r="E43" s="159"/>
      <c r="F43" s="159"/>
      <c r="G43" s="159"/>
      <c r="H43" s="159"/>
      <c r="I43" s="159"/>
      <c r="J43" s="159"/>
      <c r="K43" s="159"/>
      <c r="L43" s="159"/>
      <c r="M43" s="159"/>
      <c r="N43" s="159"/>
      <c r="O43" s="159"/>
      <c r="P43" s="159"/>
    </row>
    <row r="44" spans="1:16" s="126" customFormat="1" ht="12.5" hidden="1" x14ac:dyDescent="0.25">
      <c r="A44" s="159">
        <v>0</v>
      </c>
      <c r="B44" s="159"/>
      <c r="C44" s="159"/>
      <c r="D44" s="159"/>
      <c r="E44" s="159"/>
      <c r="F44" s="159"/>
      <c r="G44" s="159"/>
      <c r="H44" s="159"/>
      <c r="I44" s="159"/>
      <c r="J44" s="159"/>
      <c r="K44" s="159"/>
      <c r="L44" s="159"/>
      <c r="M44" s="159"/>
      <c r="N44" s="159"/>
      <c r="O44" s="159"/>
      <c r="P44" s="159"/>
    </row>
    <row r="45" spans="1:16" s="126" customFormat="1" ht="12.5" hidden="1" x14ac:dyDescent="0.25">
      <c r="A45" s="159">
        <v>0</v>
      </c>
      <c r="B45" s="159"/>
      <c r="C45" s="159"/>
      <c r="D45" s="159"/>
      <c r="E45" s="159"/>
      <c r="F45" s="159"/>
      <c r="G45" s="159"/>
      <c r="H45" s="159"/>
      <c r="I45" s="159"/>
      <c r="J45" s="159"/>
      <c r="K45" s="159"/>
      <c r="L45" s="159"/>
      <c r="M45" s="159"/>
      <c r="N45" s="159"/>
      <c r="O45" s="159"/>
      <c r="P45" s="159"/>
    </row>
    <row r="46" spans="1:16" s="126" customFormat="1" ht="12.5" hidden="1" x14ac:dyDescent="0.25">
      <c r="A46" s="159">
        <v>0</v>
      </c>
      <c r="B46" s="159"/>
      <c r="C46" s="159"/>
      <c r="D46" s="159"/>
      <c r="E46" s="159"/>
      <c r="F46" s="159"/>
      <c r="G46" s="159"/>
      <c r="H46" s="159"/>
      <c r="I46" s="159"/>
      <c r="J46" s="159"/>
      <c r="K46" s="159"/>
      <c r="L46" s="159"/>
      <c r="M46" s="159"/>
      <c r="N46" s="159"/>
      <c r="O46" s="159"/>
      <c r="P46" s="159"/>
    </row>
    <row r="47" spans="1:16" s="126" customFormat="1" ht="12.5" hidden="1" x14ac:dyDescent="0.25">
      <c r="A47" s="159">
        <v>0</v>
      </c>
      <c r="B47" s="159"/>
      <c r="C47" s="159"/>
      <c r="D47" s="159"/>
      <c r="E47" s="159"/>
      <c r="F47" s="159"/>
      <c r="G47" s="159"/>
      <c r="H47" s="159"/>
      <c r="I47" s="159"/>
      <c r="J47" s="159"/>
      <c r="K47" s="159"/>
      <c r="L47" s="159"/>
      <c r="M47" s="159"/>
      <c r="N47" s="159"/>
      <c r="O47" s="159"/>
      <c r="P47" s="159"/>
    </row>
    <row r="48" spans="1:16" s="126" customFormat="1" ht="12.5" hidden="1" x14ac:dyDescent="0.25">
      <c r="A48" s="159">
        <v>0</v>
      </c>
      <c r="B48" s="159"/>
      <c r="C48" s="159"/>
      <c r="D48" s="159"/>
      <c r="E48" s="159"/>
      <c r="F48" s="159"/>
      <c r="G48" s="159"/>
      <c r="H48" s="159"/>
      <c r="I48" s="159"/>
      <c r="J48" s="159"/>
      <c r="K48" s="159"/>
      <c r="L48" s="159"/>
      <c r="M48" s="159"/>
      <c r="N48" s="159"/>
      <c r="O48" s="159"/>
      <c r="P48" s="159"/>
    </row>
    <row r="49" spans="1:1" s="126" customFormat="1" ht="12.5" hidden="1" x14ac:dyDescent="0.25">
      <c r="A49" s="159">
        <v>0</v>
      </c>
    </row>
    <row r="50" spans="1:1" s="126" customFormat="1" ht="12.5" hidden="1" x14ac:dyDescent="0.25">
      <c r="A50" s="159">
        <v>0</v>
      </c>
    </row>
    <row r="51" spans="1:1" s="126" customFormat="1" ht="12.5" hidden="1" x14ac:dyDescent="0.25">
      <c r="A51" s="159">
        <v>0</v>
      </c>
    </row>
    <row r="52" spans="1:1" s="126" customFormat="1" ht="12.5" hidden="1" x14ac:dyDescent="0.25">
      <c r="A52" s="159">
        <v>0</v>
      </c>
    </row>
    <row r="53" spans="1:1" s="126" customFormat="1" ht="12.5" hidden="1" x14ac:dyDescent="0.25">
      <c r="A53" s="159">
        <v>0</v>
      </c>
    </row>
    <row r="54" spans="1:1" s="126" customFormat="1" ht="12.5" hidden="1" x14ac:dyDescent="0.25">
      <c r="A54" s="159">
        <v>0</v>
      </c>
    </row>
    <row r="55" spans="1:1" s="126" customFormat="1" ht="12.5" hidden="1" x14ac:dyDescent="0.25">
      <c r="A55" s="159">
        <v>0</v>
      </c>
    </row>
    <row r="56" spans="1:1" s="126" customFormat="1" ht="12.5" hidden="1" x14ac:dyDescent="0.25">
      <c r="A56" s="159">
        <v>0</v>
      </c>
    </row>
    <row r="57" spans="1:1" s="126" customFormat="1" ht="12.5" hidden="1" x14ac:dyDescent="0.25">
      <c r="A57" s="159">
        <v>0</v>
      </c>
    </row>
    <row r="58" spans="1:1" s="126" customFormat="1" ht="12.5" hidden="1" x14ac:dyDescent="0.25">
      <c r="A58" s="159">
        <v>0</v>
      </c>
    </row>
    <row r="59" spans="1:1" s="126" customFormat="1" ht="12.5" hidden="1" x14ac:dyDescent="0.25">
      <c r="A59" s="159">
        <v>0</v>
      </c>
    </row>
    <row r="60" spans="1:1" s="126" customFormat="1" ht="12.5" hidden="1" x14ac:dyDescent="0.25">
      <c r="A60" s="159">
        <v>0</v>
      </c>
    </row>
    <row r="61" spans="1:1" s="126" customFormat="1" ht="12.5" hidden="1" x14ac:dyDescent="0.25">
      <c r="A61" s="159">
        <v>0</v>
      </c>
    </row>
    <row r="62" spans="1:1" s="126" customFormat="1" ht="12.5" hidden="1" x14ac:dyDescent="0.25">
      <c r="A62" s="159">
        <v>0</v>
      </c>
    </row>
    <row r="63" spans="1:1" s="126" customFormat="1" ht="12.5" hidden="1" x14ac:dyDescent="0.25">
      <c r="A63" s="159">
        <v>0</v>
      </c>
    </row>
    <row r="64" spans="1:1" s="126" customFormat="1" ht="12.5" hidden="1" x14ac:dyDescent="0.25">
      <c r="A64" s="159">
        <v>0</v>
      </c>
    </row>
    <row r="65" spans="1:1" s="126" customFormat="1" ht="12.5" hidden="1" x14ac:dyDescent="0.25">
      <c r="A65" s="159">
        <v>0</v>
      </c>
    </row>
    <row r="66" spans="1:1" s="126" customFormat="1" ht="12.5" hidden="1" x14ac:dyDescent="0.25">
      <c r="A66" s="159">
        <v>0</v>
      </c>
    </row>
    <row r="67" spans="1:1" s="126" customFormat="1" ht="12.5" hidden="1" x14ac:dyDescent="0.25">
      <c r="A67" s="159">
        <v>0</v>
      </c>
    </row>
    <row r="68" spans="1:1" s="126" customFormat="1" ht="12.5" hidden="1" x14ac:dyDescent="0.25">
      <c r="A68" s="159">
        <v>0</v>
      </c>
    </row>
    <row r="69" spans="1:1" s="126" customFormat="1" ht="12.5" hidden="1" x14ac:dyDescent="0.25">
      <c r="A69" s="159">
        <v>0</v>
      </c>
    </row>
    <row r="70" spans="1:1" s="126" customFormat="1" ht="12.5" hidden="1" x14ac:dyDescent="0.25">
      <c r="A70" s="159">
        <v>0</v>
      </c>
    </row>
    <row r="71" spans="1:1" s="126" customFormat="1" ht="12.5" hidden="1" x14ac:dyDescent="0.25">
      <c r="A71" s="159">
        <v>0</v>
      </c>
    </row>
    <row r="72" spans="1:1" s="126" customFormat="1" ht="12.5" hidden="1" x14ac:dyDescent="0.25">
      <c r="A72" s="159">
        <v>0</v>
      </c>
    </row>
    <row r="73" spans="1:1" s="126" customFormat="1" ht="12.5" hidden="1" x14ac:dyDescent="0.25">
      <c r="A73" s="159">
        <v>0</v>
      </c>
    </row>
    <row r="74" spans="1:1" s="126" customFormat="1" ht="12.5" hidden="1" x14ac:dyDescent="0.25">
      <c r="A74" s="159">
        <v>0</v>
      </c>
    </row>
    <row r="75" spans="1:1" s="126" customFormat="1" ht="12.5" hidden="1" x14ac:dyDescent="0.25">
      <c r="A75" s="159">
        <v>0</v>
      </c>
    </row>
    <row r="76" spans="1:1" s="126" customFormat="1" ht="12.5" hidden="1" x14ac:dyDescent="0.25">
      <c r="A76" s="159">
        <v>0</v>
      </c>
    </row>
    <row r="77" spans="1:1" s="126" customFormat="1" ht="12.5" hidden="1" x14ac:dyDescent="0.25">
      <c r="A77" s="159">
        <v>0</v>
      </c>
    </row>
    <row r="78" spans="1:1" s="126" customFormat="1" ht="12.5" hidden="1" x14ac:dyDescent="0.25">
      <c r="A78" s="159">
        <v>0</v>
      </c>
    </row>
    <row r="79" spans="1:1" s="126" customFormat="1" ht="12.5" hidden="1" x14ac:dyDescent="0.25">
      <c r="A79" s="159">
        <v>0</v>
      </c>
    </row>
    <row r="80" spans="1:1" s="126" customFormat="1" ht="12.5" hidden="1" x14ac:dyDescent="0.25">
      <c r="A80" s="159">
        <v>0</v>
      </c>
    </row>
    <row r="81" spans="1:41" ht="12.5" hidden="1" x14ac:dyDescent="0.25">
      <c r="A81" s="159"/>
      <c r="B81" s="159"/>
      <c r="C81" s="159"/>
      <c r="D81" s="159"/>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59"/>
      <c r="AI81" s="159"/>
      <c r="AJ81" s="159"/>
      <c r="AK81" s="159"/>
      <c r="AL81" s="159"/>
      <c r="AM81" s="159"/>
      <c r="AN81" s="159"/>
      <c r="AO81" s="159"/>
    </row>
    <row r="82" spans="1:41" ht="12.5" hidden="1" x14ac:dyDescent="0.25">
      <c r="A82" s="159" t="s">
        <v>184</v>
      </c>
      <c r="B82" s="159">
        <f t="array" ref="B82">COUNT('Group Info'!D6:D85)</f>
        <v>0</v>
      </c>
      <c r="C82" s="159"/>
      <c r="D82" s="159"/>
      <c r="E82" s="159"/>
      <c r="F82" s="159"/>
      <c r="G82" s="159"/>
      <c r="H82" s="159"/>
      <c r="I82" s="159"/>
      <c r="J82" s="159"/>
      <c r="K82" s="159"/>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9"/>
      <c r="AK82" s="159"/>
      <c r="AL82" s="159"/>
      <c r="AM82" s="159"/>
      <c r="AN82" s="159"/>
      <c r="AO82" s="159"/>
    </row>
    <row r="83" spans="1:41" ht="12.5" hidden="1" x14ac:dyDescent="0.25">
      <c r="A83" s="159"/>
      <c r="B83" s="159"/>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159"/>
      <c r="AN83" s="159"/>
      <c r="AO83" s="159"/>
    </row>
    <row r="84" spans="1:41" ht="13" hidden="1" thickBot="1" x14ac:dyDescent="0.3">
      <c r="A84" s="159"/>
      <c r="B84" s="159"/>
      <c r="C84" s="159"/>
      <c r="D84" s="159">
        <v>1</v>
      </c>
      <c r="E84" s="159">
        <v>2.1</v>
      </c>
      <c r="F84" s="159">
        <v>4</v>
      </c>
      <c r="G84" s="159">
        <v>5.0999999999999996</v>
      </c>
      <c r="H84" s="159">
        <v>5.2</v>
      </c>
      <c r="I84" s="159">
        <v>9</v>
      </c>
      <c r="J84" s="159">
        <v>11</v>
      </c>
      <c r="K84" s="159">
        <v>17.100000000000001</v>
      </c>
      <c r="L84" s="159">
        <v>17.2</v>
      </c>
      <c r="M84" s="159">
        <v>17.3</v>
      </c>
      <c r="N84" s="159">
        <v>18</v>
      </c>
      <c r="O84" s="159">
        <v>19.100000000000001</v>
      </c>
      <c r="P84" s="159">
        <v>19.2</v>
      </c>
      <c r="Q84" s="159">
        <v>19.3</v>
      </c>
      <c r="R84" s="159">
        <v>19.399999999999999</v>
      </c>
      <c r="S84" s="159">
        <v>21.1</v>
      </c>
      <c r="T84" s="159">
        <v>21.2</v>
      </c>
      <c r="U84" s="159">
        <v>23</v>
      </c>
      <c r="V84" s="159">
        <v>24</v>
      </c>
      <c r="W84" s="159"/>
      <c r="X84" s="261" t="s">
        <v>176</v>
      </c>
      <c r="Y84" s="261"/>
      <c r="Z84" s="261"/>
      <c r="AA84" s="261"/>
      <c r="AB84" s="261"/>
      <c r="AC84" s="261"/>
      <c r="AD84" s="261"/>
      <c r="AE84" s="261"/>
      <c r="AF84" s="261"/>
      <c r="AG84" s="261"/>
      <c r="AH84" s="261"/>
      <c r="AI84" s="261"/>
      <c r="AJ84" s="261"/>
      <c r="AK84" s="261"/>
      <c r="AL84" s="261"/>
      <c r="AM84" s="261"/>
      <c r="AN84" s="261"/>
      <c r="AO84" s="159"/>
    </row>
    <row r="85" spans="1:41" ht="13" hidden="1" thickBot="1" x14ac:dyDescent="0.3">
      <c r="A85" s="159"/>
      <c r="B85" s="159"/>
      <c r="C85" s="90">
        <f>IF(A1=0,Start!B9,A1)</f>
        <v>0</v>
      </c>
      <c r="D85" s="159" t="str">
        <f t="shared" ref="D85:N85" si="5">$C85&amp;"-"&amp;D$84</f>
        <v>0-1</v>
      </c>
      <c r="E85" s="159" t="str">
        <f t="shared" si="5"/>
        <v>0-2.1</v>
      </c>
      <c r="F85" s="159" t="str">
        <f t="shared" si="5"/>
        <v>0-4</v>
      </c>
      <c r="G85" s="159" t="str">
        <f t="shared" si="5"/>
        <v>0-5.1</v>
      </c>
      <c r="H85" s="159" t="str">
        <f t="shared" si="5"/>
        <v>0-5.2</v>
      </c>
      <c r="I85" s="159" t="str">
        <f t="shared" si="5"/>
        <v>0-9</v>
      </c>
      <c r="J85" s="159" t="str">
        <f t="shared" si="5"/>
        <v>0-11</v>
      </c>
      <c r="K85" s="159" t="str">
        <f t="shared" si="5"/>
        <v>0-17.1</v>
      </c>
      <c r="L85" s="159" t="str">
        <f t="shared" si="5"/>
        <v>0-17.2</v>
      </c>
      <c r="M85" s="159" t="str">
        <f t="shared" si="5"/>
        <v>0-17.3</v>
      </c>
      <c r="N85" s="159" t="str">
        <f t="shared" si="5"/>
        <v>0-18</v>
      </c>
      <c r="O85" s="159" t="str">
        <f t="shared" ref="O85:V100" si="6">$C85&amp;"-"&amp;O$84</f>
        <v>0-19.1</v>
      </c>
      <c r="P85" s="159" t="str">
        <f t="shared" ref="P85:P86" si="7">$C85&amp;"-"&amp;P$84</f>
        <v>0-19.2</v>
      </c>
      <c r="Q85" s="159" t="str">
        <f t="shared" si="6"/>
        <v>0-19.3</v>
      </c>
      <c r="R85" s="159" t="str">
        <f t="shared" ref="R85:R86" si="8">$C85&amp;"-"&amp;R$84</f>
        <v>0-19.4</v>
      </c>
      <c r="S85" s="159" t="str">
        <f t="shared" si="6"/>
        <v>0-21.1</v>
      </c>
      <c r="T85" s="159" t="str">
        <f t="shared" si="6"/>
        <v>0-21.2</v>
      </c>
      <c r="U85" s="159" t="str">
        <f t="shared" si="6"/>
        <v>0-23</v>
      </c>
      <c r="V85" s="159" t="str">
        <f t="shared" si="6"/>
        <v>0-24</v>
      </c>
      <c r="W85" s="159"/>
      <c r="X85" s="159">
        <f t="array" ref="X85:X164">_xlfn.IFNA(VLOOKUP(D$85:D$164,DPW!$B$2:$L$5000,7,FALSE),0)</f>
        <v>0</v>
      </c>
      <c r="Y85" s="159">
        <f t="array" ref="Y85:Y164">_xlfn.IFNA(VLOOKUP(E$85:E$164,DPW!$B$2:$L$5000,7,FALSE),0)</f>
        <v>0</v>
      </c>
      <c r="Z85" s="159">
        <f t="array" ref="Z85:Z164">_xlfn.IFNA(VLOOKUP(F$85:F$164,DPW!$B$2:$L$5000,7,FALSE),0)</f>
        <v>0</v>
      </c>
      <c r="AA85" s="159">
        <f t="array" ref="AA85:AA164">_xlfn.IFNA(VLOOKUP(G$85:G$164,DPW!$B$2:$L$5000,7,FALSE),0)</f>
        <v>0</v>
      </c>
      <c r="AB85" s="159">
        <f t="array" ref="AB85:AB164">_xlfn.IFNA(VLOOKUP(H$85:H$164,DPW!$B$2:$L$5000,7,FALSE),0)</f>
        <v>0</v>
      </c>
      <c r="AC85" s="159">
        <f t="array" ref="AC85:AC164">_xlfn.IFNA(VLOOKUP(I$85:I$164,DPW!$B$2:$L$5000,7,FALSE),0)</f>
        <v>0</v>
      </c>
      <c r="AD85" s="159">
        <f t="array" ref="AD85:AD164">_xlfn.IFNA(VLOOKUP(J$85:J$164,DPW!$B$2:$L$5000,7,FALSE),0)</f>
        <v>0</v>
      </c>
      <c r="AE85" s="159">
        <f t="array" ref="AE85:AE164">_xlfn.IFNA(VLOOKUP(K$85:K$164,DPW!$B$2:$L$5000,7,FALSE),0)</f>
        <v>0</v>
      </c>
      <c r="AF85" s="159">
        <f t="array" ref="AF85:AF164">_xlfn.IFNA(VLOOKUP(L$85:L$164,DPW!$B$2:$L$5000,7,FALSE),0)</f>
        <v>0</v>
      </c>
      <c r="AG85" s="159">
        <f t="array" ref="AG85:AG164">_xlfn.IFNA(VLOOKUP(M$85:M$164,DPW!$B$2:$L$5000,7,FALSE),0)</f>
        <v>0</v>
      </c>
      <c r="AH85" s="159">
        <f t="array" ref="AH85:AH164">_xlfn.IFNA(VLOOKUP(N$85:N$164,DPW!$B$2:$L$5000,7,FALSE),0)</f>
        <v>0</v>
      </c>
      <c r="AI85" s="159">
        <f t="array" ref="AI85:AI164">(_xlfn.IFNA(VLOOKUP(O$85:O$164,DPW!$B$2:$L$5000,7,FALSE),0))+(_xlfn.IFNA(VLOOKUP(P$85:P$164,DPW!$B$2:$L$5000,7,FALSE),0))</f>
        <v>0</v>
      </c>
      <c r="AJ85" s="159">
        <f t="array" ref="AJ85:AJ164">(_xlfn.IFNA(VLOOKUP(Q$85:Q$164,DPW!$B$2:$L$5000,7,FALSE),0))+(_xlfn.IFNA(VLOOKUP(R$85:R$164,DPW!$B$2:$L$5000,7,FALSE),0))</f>
        <v>0</v>
      </c>
      <c r="AK85" s="159">
        <f t="array" ref="AK85:AK164">_xlfn.IFNA(VLOOKUP(S$85:S$164,DPW!$B$2:$L$5000,7,FALSE),0)</f>
        <v>0</v>
      </c>
      <c r="AL85" s="159">
        <f t="array" ref="AL85:AL164">_xlfn.IFNA(VLOOKUP(T$85:T$164,DPW!$B$2:$L$5000,7,FALSE),0)</f>
        <v>0</v>
      </c>
      <c r="AM85" s="159">
        <f t="array" ref="AM85:AM164">_xlfn.IFNA(VLOOKUP(U$85:U$164,DPW!$B$2:$L$5000,7,FALSE),0)</f>
        <v>0</v>
      </c>
      <c r="AN85" s="159">
        <f t="array" ref="AN85:AN164">_xlfn.IFNA(VLOOKUP(V$85:V$164,DPW!$B$2:$L$5000,7,FALSE),0)</f>
        <v>0</v>
      </c>
      <c r="AO85" s="159"/>
    </row>
    <row r="86" spans="1:41" ht="13" hidden="1" thickBot="1" x14ac:dyDescent="0.3">
      <c r="A86" s="159"/>
      <c r="B86" s="159"/>
      <c r="C86" s="90">
        <f t="shared" ref="C86:C149" si="9">A2</f>
        <v>0</v>
      </c>
      <c r="D86" s="159" t="str">
        <f t="shared" ref="D86:S132" si="10">$C86&amp;"-"&amp;D$84</f>
        <v>0-1</v>
      </c>
      <c r="E86" s="159" t="str">
        <f t="shared" ref="E86:N95" si="11">$C86&amp;"-"&amp;E$84</f>
        <v>0-2.1</v>
      </c>
      <c r="F86" s="159" t="str">
        <f t="shared" si="11"/>
        <v>0-4</v>
      </c>
      <c r="G86" s="159" t="str">
        <f t="shared" si="11"/>
        <v>0-5.1</v>
      </c>
      <c r="H86" s="159" t="str">
        <f t="shared" si="11"/>
        <v>0-5.2</v>
      </c>
      <c r="I86" s="159" t="str">
        <f t="shared" si="11"/>
        <v>0-9</v>
      </c>
      <c r="J86" s="159" t="str">
        <f t="shared" si="11"/>
        <v>0-11</v>
      </c>
      <c r="K86" s="159" t="str">
        <f t="shared" si="11"/>
        <v>0-17.1</v>
      </c>
      <c r="L86" s="159" t="str">
        <f t="shared" si="11"/>
        <v>0-17.2</v>
      </c>
      <c r="M86" s="159" t="str">
        <f t="shared" si="11"/>
        <v>0-17.3</v>
      </c>
      <c r="N86" s="159" t="str">
        <f t="shared" si="11"/>
        <v>0-18</v>
      </c>
      <c r="O86" s="159" t="str">
        <f t="shared" si="6"/>
        <v>0-19.1</v>
      </c>
      <c r="P86" s="159" t="str">
        <f t="shared" si="7"/>
        <v>0-19.2</v>
      </c>
      <c r="Q86" s="159" t="str">
        <f t="shared" si="6"/>
        <v>0-19.3</v>
      </c>
      <c r="R86" s="159" t="str">
        <f t="shared" si="8"/>
        <v>0-19.4</v>
      </c>
      <c r="S86" s="159" t="str">
        <f t="shared" si="6"/>
        <v>0-21.1</v>
      </c>
      <c r="T86" s="159" t="str">
        <f t="shared" si="6"/>
        <v>0-21.2</v>
      </c>
      <c r="U86" s="159" t="str">
        <f t="shared" si="6"/>
        <v>0-23</v>
      </c>
      <c r="V86" s="159" t="str">
        <f t="shared" si="6"/>
        <v>0-24</v>
      </c>
      <c r="W86" s="159"/>
      <c r="X86" s="159">
        <v>0</v>
      </c>
      <c r="Y86" s="159">
        <v>0</v>
      </c>
      <c r="Z86" s="159">
        <v>0</v>
      </c>
      <c r="AA86" s="159">
        <v>0</v>
      </c>
      <c r="AB86" s="159">
        <v>0</v>
      </c>
      <c r="AC86" s="159">
        <v>0</v>
      </c>
      <c r="AD86" s="159">
        <v>0</v>
      </c>
      <c r="AE86" s="159">
        <v>0</v>
      </c>
      <c r="AF86" s="159">
        <v>0</v>
      </c>
      <c r="AG86" s="159">
        <v>0</v>
      </c>
      <c r="AH86" s="159">
        <v>0</v>
      </c>
      <c r="AI86" s="159">
        <v>0</v>
      </c>
      <c r="AJ86" s="159">
        <v>0</v>
      </c>
      <c r="AK86" s="159">
        <v>0</v>
      </c>
      <c r="AL86" s="159">
        <v>0</v>
      </c>
      <c r="AM86" s="159">
        <v>0</v>
      </c>
      <c r="AN86" s="159">
        <v>0</v>
      </c>
      <c r="AO86" s="159"/>
    </row>
    <row r="87" spans="1:41" ht="13" hidden="1" thickBot="1" x14ac:dyDescent="0.3">
      <c r="A87" s="159"/>
      <c r="B87" s="159"/>
      <c r="C87" s="90">
        <f t="shared" si="9"/>
        <v>0</v>
      </c>
      <c r="D87" s="159" t="str">
        <f t="shared" si="10"/>
        <v>0-1</v>
      </c>
      <c r="E87" s="159" t="str">
        <f t="shared" si="11"/>
        <v>0-2.1</v>
      </c>
      <c r="F87" s="159" t="str">
        <f t="shared" si="11"/>
        <v>0-4</v>
      </c>
      <c r="G87" s="159" t="str">
        <f t="shared" si="11"/>
        <v>0-5.1</v>
      </c>
      <c r="H87" s="159" t="str">
        <f t="shared" si="11"/>
        <v>0-5.2</v>
      </c>
      <c r="I87" s="159" t="str">
        <f t="shared" si="11"/>
        <v>0-9</v>
      </c>
      <c r="J87" s="159" t="str">
        <f t="shared" si="11"/>
        <v>0-11</v>
      </c>
      <c r="K87" s="159" t="str">
        <f t="shared" si="11"/>
        <v>0-17.1</v>
      </c>
      <c r="L87" s="159" t="str">
        <f t="shared" si="11"/>
        <v>0-17.2</v>
      </c>
      <c r="M87" s="159" t="str">
        <f t="shared" si="11"/>
        <v>0-17.3</v>
      </c>
      <c r="N87" s="159" t="str">
        <f t="shared" si="11"/>
        <v>0-18</v>
      </c>
      <c r="O87" s="159" t="str">
        <f t="shared" ref="O87:P125" si="12">$C87&amp;"-"&amp;O$84</f>
        <v>0-19.1</v>
      </c>
      <c r="P87" s="159" t="str">
        <f t="shared" si="12"/>
        <v>0-19.2</v>
      </c>
      <c r="Q87" s="159" t="str">
        <f t="shared" ref="Q87:R125" si="13">$C87&amp;"-"&amp;Q$84</f>
        <v>0-19.3</v>
      </c>
      <c r="R87" s="159" t="str">
        <f t="shared" si="13"/>
        <v>0-19.4</v>
      </c>
      <c r="S87" s="159" t="str">
        <f t="shared" si="6"/>
        <v>0-21.1</v>
      </c>
      <c r="T87" s="159" t="str">
        <f t="shared" si="6"/>
        <v>0-21.2</v>
      </c>
      <c r="U87" s="159" t="str">
        <f t="shared" si="6"/>
        <v>0-23</v>
      </c>
      <c r="V87" s="159" t="str">
        <f t="shared" si="6"/>
        <v>0-24</v>
      </c>
      <c r="W87" s="159"/>
      <c r="X87" s="159">
        <v>0</v>
      </c>
      <c r="Y87" s="159">
        <v>0</v>
      </c>
      <c r="Z87" s="159">
        <v>0</v>
      </c>
      <c r="AA87" s="159">
        <v>0</v>
      </c>
      <c r="AB87" s="159">
        <v>0</v>
      </c>
      <c r="AC87" s="159">
        <v>0</v>
      </c>
      <c r="AD87" s="159">
        <v>0</v>
      </c>
      <c r="AE87" s="159">
        <v>0</v>
      </c>
      <c r="AF87" s="159">
        <v>0</v>
      </c>
      <c r="AG87" s="159">
        <v>0</v>
      </c>
      <c r="AH87" s="159">
        <v>0</v>
      </c>
      <c r="AI87" s="159">
        <v>0</v>
      </c>
      <c r="AJ87" s="159">
        <v>0</v>
      </c>
      <c r="AK87" s="159">
        <v>0</v>
      </c>
      <c r="AL87" s="159">
        <v>0</v>
      </c>
      <c r="AM87" s="159">
        <v>0</v>
      </c>
      <c r="AN87" s="159">
        <v>0</v>
      </c>
      <c r="AO87" s="159"/>
    </row>
    <row r="88" spans="1:41" ht="13" hidden="1" thickBot="1" x14ac:dyDescent="0.3">
      <c r="A88" s="159"/>
      <c r="B88" s="159"/>
      <c r="C88" s="90">
        <f t="shared" si="9"/>
        <v>0</v>
      </c>
      <c r="D88" s="159" t="str">
        <f t="shared" si="10"/>
        <v>0-1</v>
      </c>
      <c r="E88" s="159" t="str">
        <f t="shared" si="11"/>
        <v>0-2.1</v>
      </c>
      <c r="F88" s="159" t="str">
        <f t="shared" si="11"/>
        <v>0-4</v>
      </c>
      <c r="G88" s="159" t="str">
        <f t="shared" si="11"/>
        <v>0-5.1</v>
      </c>
      <c r="H88" s="159" t="str">
        <f t="shared" si="11"/>
        <v>0-5.2</v>
      </c>
      <c r="I88" s="159" t="str">
        <f t="shared" si="11"/>
        <v>0-9</v>
      </c>
      <c r="J88" s="159" t="str">
        <f t="shared" si="11"/>
        <v>0-11</v>
      </c>
      <c r="K88" s="159" t="str">
        <f t="shared" si="11"/>
        <v>0-17.1</v>
      </c>
      <c r="L88" s="159" t="str">
        <f t="shared" si="11"/>
        <v>0-17.2</v>
      </c>
      <c r="M88" s="159" t="str">
        <f t="shared" si="11"/>
        <v>0-17.3</v>
      </c>
      <c r="N88" s="159" t="str">
        <f t="shared" si="11"/>
        <v>0-18</v>
      </c>
      <c r="O88" s="159" t="str">
        <f t="shared" si="12"/>
        <v>0-19.1</v>
      </c>
      <c r="P88" s="159" t="str">
        <f t="shared" si="12"/>
        <v>0-19.2</v>
      </c>
      <c r="Q88" s="159" t="str">
        <f t="shared" si="13"/>
        <v>0-19.3</v>
      </c>
      <c r="R88" s="159" t="str">
        <f t="shared" si="13"/>
        <v>0-19.4</v>
      </c>
      <c r="S88" s="159" t="str">
        <f t="shared" si="6"/>
        <v>0-21.1</v>
      </c>
      <c r="T88" s="159" t="str">
        <f t="shared" si="6"/>
        <v>0-21.2</v>
      </c>
      <c r="U88" s="159" t="str">
        <f t="shared" si="6"/>
        <v>0-23</v>
      </c>
      <c r="V88" s="159" t="str">
        <f t="shared" si="6"/>
        <v>0-24</v>
      </c>
      <c r="W88" s="159"/>
      <c r="X88" s="159">
        <v>0</v>
      </c>
      <c r="Y88" s="159">
        <v>0</v>
      </c>
      <c r="Z88" s="159">
        <v>0</v>
      </c>
      <c r="AA88" s="159">
        <v>0</v>
      </c>
      <c r="AB88" s="159">
        <v>0</v>
      </c>
      <c r="AC88" s="159">
        <v>0</v>
      </c>
      <c r="AD88" s="159">
        <v>0</v>
      </c>
      <c r="AE88" s="159">
        <v>0</v>
      </c>
      <c r="AF88" s="159">
        <v>0</v>
      </c>
      <c r="AG88" s="159">
        <v>0</v>
      </c>
      <c r="AH88" s="159">
        <v>0</v>
      </c>
      <c r="AI88" s="159">
        <v>0</v>
      </c>
      <c r="AJ88" s="159">
        <v>0</v>
      </c>
      <c r="AK88" s="159">
        <v>0</v>
      </c>
      <c r="AL88" s="159">
        <v>0</v>
      </c>
      <c r="AM88" s="159">
        <v>0</v>
      </c>
      <c r="AN88" s="159">
        <v>0</v>
      </c>
      <c r="AO88" s="159"/>
    </row>
    <row r="89" spans="1:41" ht="13" hidden="1" thickBot="1" x14ac:dyDescent="0.3">
      <c r="A89" s="159"/>
      <c r="B89" s="159"/>
      <c r="C89" s="90">
        <f t="shared" si="9"/>
        <v>0</v>
      </c>
      <c r="D89" s="159" t="str">
        <f t="shared" si="10"/>
        <v>0-1</v>
      </c>
      <c r="E89" s="159" t="str">
        <f t="shared" si="11"/>
        <v>0-2.1</v>
      </c>
      <c r="F89" s="159" t="str">
        <f t="shared" si="11"/>
        <v>0-4</v>
      </c>
      <c r="G89" s="159" t="str">
        <f t="shared" si="11"/>
        <v>0-5.1</v>
      </c>
      <c r="H89" s="159" t="str">
        <f t="shared" si="11"/>
        <v>0-5.2</v>
      </c>
      <c r="I89" s="159" t="str">
        <f t="shared" si="11"/>
        <v>0-9</v>
      </c>
      <c r="J89" s="159" t="str">
        <f t="shared" si="11"/>
        <v>0-11</v>
      </c>
      <c r="K89" s="159" t="str">
        <f t="shared" si="11"/>
        <v>0-17.1</v>
      </c>
      <c r="L89" s="159" t="str">
        <f t="shared" si="11"/>
        <v>0-17.2</v>
      </c>
      <c r="M89" s="159" t="str">
        <f t="shared" si="11"/>
        <v>0-17.3</v>
      </c>
      <c r="N89" s="159" t="str">
        <f t="shared" si="11"/>
        <v>0-18</v>
      </c>
      <c r="O89" s="159" t="str">
        <f t="shared" si="12"/>
        <v>0-19.1</v>
      </c>
      <c r="P89" s="159" t="str">
        <f t="shared" si="12"/>
        <v>0-19.2</v>
      </c>
      <c r="Q89" s="159" t="str">
        <f t="shared" si="13"/>
        <v>0-19.3</v>
      </c>
      <c r="R89" s="159" t="str">
        <f t="shared" si="13"/>
        <v>0-19.4</v>
      </c>
      <c r="S89" s="159" t="str">
        <f t="shared" si="6"/>
        <v>0-21.1</v>
      </c>
      <c r="T89" s="159" t="str">
        <f t="shared" si="6"/>
        <v>0-21.2</v>
      </c>
      <c r="U89" s="159" t="str">
        <f t="shared" si="6"/>
        <v>0-23</v>
      </c>
      <c r="V89" s="159" t="str">
        <f t="shared" si="6"/>
        <v>0-24</v>
      </c>
      <c r="W89" s="159"/>
      <c r="X89" s="159">
        <v>0</v>
      </c>
      <c r="Y89" s="159">
        <v>0</v>
      </c>
      <c r="Z89" s="159">
        <v>0</v>
      </c>
      <c r="AA89" s="159">
        <v>0</v>
      </c>
      <c r="AB89" s="159">
        <v>0</v>
      </c>
      <c r="AC89" s="159">
        <v>0</v>
      </c>
      <c r="AD89" s="159">
        <v>0</v>
      </c>
      <c r="AE89" s="159">
        <v>0</v>
      </c>
      <c r="AF89" s="159">
        <v>0</v>
      </c>
      <c r="AG89" s="159">
        <v>0</v>
      </c>
      <c r="AH89" s="159">
        <v>0</v>
      </c>
      <c r="AI89" s="159">
        <v>0</v>
      </c>
      <c r="AJ89" s="159">
        <v>0</v>
      </c>
      <c r="AK89" s="159">
        <v>0</v>
      </c>
      <c r="AL89" s="159">
        <v>0</v>
      </c>
      <c r="AM89" s="159">
        <v>0</v>
      </c>
      <c r="AN89" s="159">
        <v>0</v>
      </c>
      <c r="AO89" s="159"/>
    </row>
    <row r="90" spans="1:41" ht="13" hidden="1" thickBot="1" x14ac:dyDescent="0.3">
      <c r="A90" s="159"/>
      <c r="B90" s="159"/>
      <c r="C90" s="90">
        <f t="shared" si="9"/>
        <v>0</v>
      </c>
      <c r="D90" s="159" t="str">
        <f t="shared" si="10"/>
        <v>0-1</v>
      </c>
      <c r="E90" s="159" t="str">
        <f t="shared" si="11"/>
        <v>0-2.1</v>
      </c>
      <c r="F90" s="159" t="str">
        <f t="shared" si="11"/>
        <v>0-4</v>
      </c>
      <c r="G90" s="159" t="str">
        <f t="shared" si="11"/>
        <v>0-5.1</v>
      </c>
      <c r="H90" s="159" t="str">
        <f t="shared" si="11"/>
        <v>0-5.2</v>
      </c>
      <c r="I90" s="159" t="str">
        <f t="shared" si="11"/>
        <v>0-9</v>
      </c>
      <c r="J90" s="159" t="str">
        <f t="shared" si="11"/>
        <v>0-11</v>
      </c>
      <c r="K90" s="159" t="str">
        <f t="shared" si="11"/>
        <v>0-17.1</v>
      </c>
      <c r="L90" s="159" t="str">
        <f t="shared" si="11"/>
        <v>0-17.2</v>
      </c>
      <c r="M90" s="159" t="str">
        <f t="shared" si="11"/>
        <v>0-17.3</v>
      </c>
      <c r="N90" s="159" t="str">
        <f t="shared" si="11"/>
        <v>0-18</v>
      </c>
      <c r="O90" s="159" t="str">
        <f t="shared" si="12"/>
        <v>0-19.1</v>
      </c>
      <c r="P90" s="159" t="str">
        <f t="shared" si="12"/>
        <v>0-19.2</v>
      </c>
      <c r="Q90" s="159" t="str">
        <f t="shared" si="13"/>
        <v>0-19.3</v>
      </c>
      <c r="R90" s="159" t="str">
        <f t="shared" si="13"/>
        <v>0-19.4</v>
      </c>
      <c r="S90" s="159" t="str">
        <f t="shared" si="6"/>
        <v>0-21.1</v>
      </c>
      <c r="T90" s="159" t="str">
        <f t="shared" si="6"/>
        <v>0-21.2</v>
      </c>
      <c r="U90" s="159" t="str">
        <f t="shared" si="6"/>
        <v>0-23</v>
      </c>
      <c r="V90" s="159" t="str">
        <f t="shared" si="6"/>
        <v>0-24</v>
      </c>
      <c r="W90" s="159"/>
      <c r="X90" s="159">
        <v>0</v>
      </c>
      <c r="Y90" s="159">
        <v>0</v>
      </c>
      <c r="Z90" s="159">
        <v>0</v>
      </c>
      <c r="AA90" s="159">
        <v>0</v>
      </c>
      <c r="AB90" s="159">
        <v>0</v>
      </c>
      <c r="AC90" s="159">
        <v>0</v>
      </c>
      <c r="AD90" s="159">
        <v>0</v>
      </c>
      <c r="AE90" s="159">
        <v>0</v>
      </c>
      <c r="AF90" s="159">
        <v>0</v>
      </c>
      <c r="AG90" s="159">
        <v>0</v>
      </c>
      <c r="AH90" s="159">
        <v>0</v>
      </c>
      <c r="AI90" s="159">
        <v>0</v>
      </c>
      <c r="AJ90" s="159">
        <v>0</v>
      </c>
      <c r="AK90" s="159">
        <v>0</v>
      </c>
      <c r="AL90" s="159">
        <v>0</v>
      </c>
      <c r="AM90" s="159">
        <v>0</v>
      </c>
      <c r="AN90" s="159">
        <v>0</v>
      </c>
      <c r="AO90" s="159"/>
    </row>
    <row r="91" spans="1:41" ht="13" hidden="1" thickBot="1" x14ac:dyDescent="0.3">
      <c r="A91" s="159"/>
      <c r="B91" s="159"/>
      <c r="C91" s="90">
        <f t="shared" si="9"/>
        <v>0</v>
      </c>
      <c r="D91" s="159" t="str">
        <f t="shared" si="10"/>
        <v>0-1</v>
      </c>
      <c r="E91" s="159" t="str">
        <f t="shared" si="11"/>
        <v>0-2.1</v>
      </c>
      <c r="F91" s="159" t="str">
        <f t="shared" si="11"/>
        <v>0-4</v>
      </c>
      <c r="G91" s="159" t="str">
        <f t="shared" si="11"/>
        <v>0-5.1</v>
      </c>
      <c r="H91" s="159" t="str">
        <f t="shared" si="11"/>
        <v>0-5.2</v>
      </c>
      <c r="I91" s="159" t="str">
        <f t="shared" si="11"/>
        <v>0-9</v>
      </c>
      <c r="J91" s="159" t="str">
        <f t="shared" si="11"/>
        <v>0-11</v>
      </c>
      <c r="K91" s="159" t="str">
        <f t="shared" si="11"/>
        <v>0-17.1</v>
      </c>
      <c r="L91" s="159" t="str">
        <f t="shared" si="11"/>
        <v>0-17.2</v>
      </c>
      <c r="M91" s="159" t="str">
        <f t="shared" si="11"/>
        <v>0-17.3</v>
      </c>
      <c r="N91" s="159" t="str">
        <f t="shared" si="11"/>
        <v>0-18</v>
      </c>
      <c r="O91" s="159" t="str">
        <f t="shared" si="12"/>
        <v>0-19.1</v>
      </c>
      <c r="P91" s="159" t="str">
        <f t="shared" si="12"/>
        <v>0-19.2</v>
      </c>
      <c r="Q91" s="159" t="str">
        <f t="shared" si="13"/>
        <v>0-19.3</v>
      </c>
      <c r="R91" s="159" t="str">
        <f t="shared" si="13"/>
        <v>0-19.4</v>
      </c>
      <c r="S91" s="159" t="str">
        <f t="shared" si="6"/>
        <v>0-21.1</v>
      </c>
      <c r="T91" s="159" t="str">
        <f t="shared" si="6"/>
        <v>0-21.2</v>
      </c>
      <c r="U91" s="159" t="str">
        <f t="shared" si="6"/>
        <v>0-23</v>
      </c>
      <c r="V91" s="159" t="str">
        <f t="shared" si="6"/>
        <v>0-24</v>
      </c>
      <c r="W91" s="159"/>
      <c r="X91" s="159">
        <v>0</v>
      </c>
      <c r="Y91" s="159">
        <v>0</v>
      </c>
      <c r="Z91" s="159">
        <v>0</v>
      </c>
      <c r="AA91" s="159">
        <v>0</v>
      </c>
      <c r="AB91" s="159">
        <v>0</v>
      </c>
      <c r="AC91" s="159">
        <v>0</v>
      </c>
      <c r="AD91" s="159">
        <v>0</v>
      </c>
      <c r="AE91" s="159">
        <v>0</v>
      </c>
      <c r="AF91" s="159">
        <v>0</v>
      </c>
      <c r="AG91" s="159">
        <v>0</v>
      </c>
      <c r="AH91" s="159">
        <v>0</v>
      </c>
      <c r="AI91" s="159">
        <v>0</v>
      </c>
      <c r="AJ91" s="159">
        <v>0</v>
      </c>
      <c r="AK91" s="159">
        <v>0</v>
      </c>
      <c r="AL91" s="159">
        <v>0</v>
      </c>
      <c r="AM91" s="159">
        <v>0</v>
      </c>
      <c r="AN91" s="159">
        <v>0</v>
      </c>
      <c r="AO91" s="159"/>
    </row>
    <row r="92" spans="1:41" ht="13" hidden="1" thickBot="1" x14ac:dyDescent="0.3">
      <c r="A92" s="159"/>
      <c r="B92" s="159"/>
      <c r="C92" s="90">
        <f t="shared" si="9"/>
        <v>0</v>
      </c>
      <c r="D92" s="159" t="str">
        <f t="shared" si="10"/>
        <v>0-1</v>
      </c>
      <c r="E92" s="159" t="str">
        <f t="shared" si="11"/>
        <v>0-2.1</v>
      </c>
      <c r="F92" s="159" t="str">
        <f t="shared" si="11"/>
        <v>0-4</v>
      </c>
      <c r="G92" s="159" t="str">
        <f t="shared" si="11"/>
        <v>0-5.1</v>
      </c>
      <c r="H92" s="159" t="str">
        <f t="shared" si="11"/>
        <v>0-5.2</v>
      </c>
      <c r="I92" s="159" t="str">
        <f t="shared" si="11"/>
        <v>0-9</v>
      </c>
      <c r="J92" s="159" t="str">
        <f t="shared" si="11"/>
        <v>0-11</v>
      </c>
      <c r="K92" s="159" t="str">
        <f t="shared" si="11"/>
        <v>0-17.1</v>
      </c>
      <c r="L92" s="159" t="str">
        <f t="shared" si="11"/>
        <v>0-17.2</v>
      </c>
      <c r="M92" s="159" t="str">
        <f t="shared" si="11"/>
        <v>0-17.3</v>
      </c>
      <c r="N92" s="159" t="str">
        <f t="shared" si="11"/>
        <v>0-18</v>
      </c>
      <c r="O92" s="159" t="str">
        <f t="shared" si="12"/>
        <v>0-19.1</v>
      </c>
      <c r="P92" s="159" t="str">
        <f t="shared" si="12"/>
        <v>0-19.2</v>
      </c>
      <c r="Q92" s="159" t="str">
        <f t="shared" si="13"/>
        <v>0-19.3</v>
      </c>
      <c r="R92" s="159" t="str">
        <f t="shared" si="13"/>
        <v>0-19.4</v>
      </c>
      <c r="S92" s="159" t="str">
        <f t="shared" si="6"/>
        <v>0-21.1</v>
      </c>
      <c r="T92" s="159" t="str">
        <f t="shared" si="6"/>
        <v>0-21.2</v>
      </c>
      <c r="U92" s="159" t="str">
        <f t="shared" si="6"/>
        <v>0-23</v>
      </c>
      <c r="V92" s="159" t="str">
        <f t="shared" si="6"/>
        <v>0-24</v>
      </c>
      <c r="W92" s="159"/>
      <c r="X92" s="159">
        <v>0</v>
      </c>
      <c r="Y92" s="159">
        <v>0</v>
      </c>
      <c r="Z92" s="159">
        <v>0</v>
      </c>
      <c r="AA92" s="159">
        <v>0</v>
      </c>
      <c r="AB92" s="159">
        <v>0</v>
      </c>
      <c r="AC92" s="159">
        <v>0</v>
      </c>
      <c r="AD92" s="159">
        <v>0</v>
      </c>
      <c r="AE92" s="159">
        <v>0</v>
      </c>
      <c r="AF92" s="159">
        <v>0</v>
      </c>
      <c r="AG92" s="159">
        <v>0</v>
      </c>
      <c r="AH92" s="159">
        <v>0</v>
      </c>
      <c r="AI92" s="159">
        <v>0</v>
      </c>
      <c r="AJ92" s="159">
        <v>0</v>
      </c>
      <c r="AK92" s="159">
        <v>0</v>
      </c>
      <c r="AL92" s="159">
        <v>0</v>
      </c>
      <c r="AM92" s="159">
        <v>0</v>
      </c>
      <c r="AN92" s="159">
        <v>0</v>
      </c>
      <c r="AO92" s="159"/>
    </row>
    <row r="93" spans="1:41" ht="13" hidden="1" thickBot="1" x14ac:dyDescent="0.3">
      <c r="A93" s="159"/>
      <c r="B93" s="159"/>
      <c r="C93" s="90">
        <f t="shared" si="9"/>
        <v>0</v>
      </c>
      <c r="D93" s="159" t="str">
        <f t="shared" si="10"/>
        <v>0-1</v>
      </c>
      <c r="E93" s="159" t="str">
        <f t="shared" si="11"/>
        <v>0-2.1</v>
      </c>
      <c r="F93" s="159" t="str">
        <f t="shared" si="11"/>
        <v>0-4</v>
      </c>
      <c r="G93" s="159" t="str">
        <f t="shared" si="11"/>
        <v>0-5.1</v>
      </c>
      <c r="H93" s="159" t="str">
        <f t="shared" si="11"/>
        <v>0-5.2</v>
      </c>
      <c r="I93" s="159" t="str">
        <f t="shared" si="11"/>
        <v>0-9</v>
      </c>
      <c r="J93" s="159" t="str">
        <f t="shared" si="11"/>
        <v>0-11</v>
      </c>
      <c r="K93" s="159" t="str">
        <f t="shared" si="11"/>
        <v>0-17.1</v>
      </c>
      <c r="L93" s="159" t="str">
        <f t="shared" si="11"/>
        <v>0-17.2</v>
      </c>
      <c r="M93" s="159" t="str">
        <f t="shared" si="11"/>
        <v>0-17.3</v>
      </c>
      <c r="N93" s="159" t="str">
        <f t="shared" si="11"/>
        <v>0-18</v>
      </c>
      <c r="O93" s="159" t="str">
        <f t="shared" si="12"/>
        <v>0-19.1</v>
      </c>
      <c r="P93" s="159" t="str">
        <f t="shared" si="12"/>
        <v>0-19.2</v>
      </c>
      <c r="Q93" s="159" t="str">
        <f t="shared" si="13"/>
        <v>0-19.3</v>
      </c>
      <c r="R93" s="159" t="str">
        <f t="shared" si="13"/>
        <v>0-19.4</v>
      </c>
      <c r="S93" s="159" t="str">
        <f t="shared" si="6"/>
        <v>0-21.1</v>
      </c>
      <c r="T93" s="159" t="str">
        <f t="shared" si="6"/>
        <v>0-21.2</v>
      </c>
      <c r="U93" s="159" t="str">
        <f t="shared" si="6"/>
        <v>0-23</v>
      </c>
      <c r="V93" s="159" t="str">
        <f t="shared" si="6"/>
        <v>0-24</v>
      </c>
      <c r="W93" s="159"/>
      <c r="X93" s="159">
        <v>0</v>
      </c>
      <c r="Y93" s="159">
        <v>0</v>
      </c>
      <c r="Z93" s="159">
        <v>0</v>
      </c>
      <c r="AA93" s="159">
        <v>0</v>
      </c>
      <c r="AB93" s="159">
        <v>0</v>
      </c>
      <c r="AC93" s="159">
        <v>0</v>
      </c>
      <c r="AD93" s="159">
        <v>0</v>
      </c>
      <c r="AE93" s="159">
        <v>0</v>
      </c>
      <c r="AF93" s="159">
        <v>0</v>
      </c>
      <c r="AG93" s="159">
        <v>0</v>
      </c>
      <c r="AH93" s="159">
        <v>0</v>
      </c>
      <c r="AI93" s="159">
        <v>0</v>
      </c>
      <c r="AJ93" s="159">
        <v>0</v>
      </c>
      <c r="AK93" s="159">
        <v>0</v>
      </c>
      <c r="AL93" s="159">
        <v>0</v>
      </c>
      <c r="AM93" s="159">
        <v>0</v>
      </c>
      <c r="AN93" s="159">
        <v>0</v>
      </c>
      <c r="AO93" s="159"/>
    </row>
    <row r="94" spans="1:41" ht="13" hidden="1" thickBot="1" x14ac:dyDescent="0.3">
      <c r="A94" s="159"/>
      <c r="B94" s="159"/>
      <c r="C94" s="90">
        <f t="shared" si="9"/>
        <v>0</v>
      </c>
      <c r="D94" s="159" t="str">
        <f t="shared" si="10"/>
        <v>0-1</v>
      </c>
      <c r="E94" s="159" t="str">
        <f t="shared" si="11"/>
        <v>0-2.1</v>
      </c>
      <c r="F94" s="159" t="str">
        <f t="shared" si="11"/>
        <v>0-4</v>
      </c>
      <c r="G94" s="159" t="str">
        <f t="shared" si="11"/>
        <v>0-5.1</v>
      </c>
      <c r="H94" s="159" t="str">
        <f t="shared" si="11"/>
        <v>0-5.2</v>
      </c>
      <c r="I94" s="159" t="str">
        <f t="shared" si="11"/>
        <v>0-9</v>
      </c>
      <c r="J94" s="159" t="str">
        <f t="shared" si="11"/>
        <v>0-11</v>
      </c>
      <c r="K94" s="159" t="str">
        <f t="shared" si="11"/>
        <v>0-17.1</v>
      </c>
      <c r="L94" s="159" t="str">
        <f t="shared" si="11"/>
        <v>0-17.2</v>
      </c>
      <c r="M94" s="159" t="str">
        <f t="shared" si="11"/>
        <v>0-17.3</v>
      </c>
      <c r="N94" s="159" t="str">
        <f t="shared" si="11"/>
        <v>0-18</v>
      </c>
      <c r="O94" s="159" t="str">
        <f t="shared" si="12"/>
        <v>0-19.1</v>
      </c>
      <c r="P94" s="159" t="str">
        <f t="shared" si="12"/>
        <v>0-19.2</v>
      </c>
      <c r="Q94" s="159" t="str">
        <f t="shared" si="13"/>
        <v>0-19.3</v>
      </c>
      <c r="R94" s="159" t="str">
        <f t="shared" si="13"/>
        <v>0-19.4</v>
      </c>
      <c r="S94" s="159" t="str">
        <f t="shared" si="6"/>
        <v>0-21.1</v>
      </c>
      <c r="T94" s="159" t="str">
        <f t="shared" si="6"/>
        <v>0-21.2</v>
      </c>
      <c r="U94" s="159" t="str">
        <f t="shared" si="6"/>
        <v>0-23</v>
      </c>
      <c r="V94" s="159" t="str">
        <f t="shared" si="6"/>
        <v>0-24</v>
      </c>
      <c r="W94" s="159"/>
      <c r="X94" s="159">
        <v>0</v>
      </c>
      <c r="Y94" s="159">
        <v>0</v>
      </c>
      <c r="Z94" s="159">
        <v>0</v>
      </c>
      <c r="AA94" s="159">
        <v>0</v>
      </c>
      <c r="AB94" s="159">
        <v>0</v>
      </c>
      <c r="AC94" s="159">
        <v>0</v>
      </c>
      <c r="AD94" s="159">
        <v>0</v>
      </c>
      <c r="AE94" s="159">
        <v>0</v>
      </c>
      <c r="AF94" s="159">
        <v>0</v>
      </c>
      <c r="AG94" s="159">
        <v>0</v>
      </c>
      <c r="AH94" s="159">
        <v>0</v>
      </c>
      <c r="AI94" s="159">
        <v>0</v>
      </c>
      <c r="AJ94" s="159">
        <v>0</v>
      </c>
      <c r="AK94" s="159">
        <v>0</v>
      </c>
      <c r="AL94" s="159">
        <v>0</v>
      </c>
      <c r="AM94" s="159">
        <v>0</v>
      </c>
      <c r="AN94" s="159">
        <v>0</v>
      </c>
      <c r="AO94" s="159"/>
    </row>
    <row r="95" spans="1:41" ht="13" hidden="1" thickBot="1" x14ac:dyDescent="0.3">
      <c r="A95" s="159"/>
      <c r="B95" s="159"/>
      <c r="C95" s="90">
        <f t="shared" si="9"/>
        <v>0</v>
      </c>
      <c r="D95" s="159" t="str">
        <f t="shared" si="10"/>
        <v>0-1</v>
      </c>
      <c r="E95" s="159" t="str">
        <f t="shared" si="11"/>
        <v>0-2.1</v>
      </c>
      <c r="F95" s="159" t="str">
        <f t="shared" si="11"/>
        <v>0-4</v>
      </c>
      <c r="G95" s="159" t="str">
        <f t="shared" si="11"/>
        <v>0-5.1</v>
      </c>
      <c r="H95" s="159" t="str">
        <f t="shared" si="11"/>
        <v>0-5.2</v>
      </c>
      <c r="I95" s="159" t="str">
        <f t="shared" si="11"/>
        <v>0-9</v>
      </c>
      <c r="J95" s="159" t="str">
        <f t="shared" si="11"/>
        <v>0-11</v>
      </c>
      <c r="K95" s="159" t="str">
        <f t="shared" si="11"/>
        <v>0-17.1</v>
      </c>
      <c r="L95" s="159" t="str">
        <f t="shared" si="11"/>
        <v>0-17.2</v>
      </c>
      <c r="M95" s="159" t="str">
        <f t="shared" si="11"/>
        <v>0-17.3</v>
      </c>
      <c r="N95" s="159" t="str">
        <f t="shared" si="11"/>
        <v>0-18</v>
      </c>
      <c r="O95" s="159" t="str">
        <f t="shared" si="12"/>
        <v>0-19.1</v>
      </c>
      <c r="P95" s="159" t="str">
        <f t="shared" si="12"/>
        <v>0-19.2</v>
      </c>
      <c r="Q95" s="159" t="str">
        <f t="shared" si="13"/>
        <v>0-19.3</v>
      </c>
      <c r="R95" s="159" t="str">
        <f t="shared" si="13"/>
        <v>0-19.4</v>
      </c>
      <c r="S95" s="159" t="str">
        <f t="shared" si="6"/>
        <v>0-21.1</v>
      </c>
      <c r="T95" s="159" t="str">
        <f t="shared" si="6"/>
        <v>0-21.2</v>
      </c>
      <c r="U95" s="159" t="str">
        <f t="shared" si="6"/>
        <v>0-23</v>
      </c>
      <c r="V95" s="159" t="str">
        <f t="shared" si="6"/>
        <v>0-24</v>
      </c>
      <c r="W95" s="159"/>
      <c r="X95" s="159">
        <v>0</v>
      </c>
      <c r="Y95" s="159">
        <v>0</v>
      </c>
      <c r="Z95" s="159">
        <v>0</v>
      </c>
      <c r="AA95" s="159">
        <v>0</v>
      </c>
      <c r="AB95" s="159">
        <v>0</v>
      </c>
      <c r="AC95" s="159">
        <v>0</v>
      </c>
      <c r="AD95" s="159">
        <v>0</v>
      </c>
      <c r="AE95" s="159">
        <v>0</v>
      </c>
      <c r="AF95" s="159">
        <v>0</v>
      </c>
      <c r="AG95" s="159">
        <v>0</v>
      </c>
      <c r="AH95" s="159">
        <v>0</v>
      </c>
      <c r="AI95" s="159">
        <v>0</v>
      </c>
      <c r="AJ95" s="159">
        <v>0</v>
      </c>
      <c r="AK95" s="159">
        <v>0</v>
      </c>
      <c r="AL95" s="159">
        <v>0</v>
      </c>
      <c r="AM95" s="159">
        <v>0</v>
      </c>
      <c r="AN95" s="159">
        <v>0</v>
      </c>
      <c r="AO95" s="159"/>
    </row>
    <row r="96" spans="1:41" ht="13" hidden="1" thickBot="1" x14ac:dyDescent="0.3">
      <c r="A96" s="159"/>
      <c r="B96" s="159"/>
      <c r="C96" s="90">
        <f t="shared" si="9"/>
        <v>0</v>
      </c>
      <c r="D96" s="159" t="str">
        <f t="shared" si="10"/>
        <v>0-1</v>
      </c>
      <c r="E96" s="159" t="str">
        <f t="shared" ref="E96:N105" si="14">$C96&amp;"-"&amp;E$84</f>
        <v>0-2.1</v>
      </c>
      <c r="F96" s="159" t="str">
        <f t="shared" si="14"/>
        <v>0-4</v>
      </c>
      <c r="G96" s="159" t="str">
        <f t="shared" si="14"/>
        <v>0-5.1</v>
      </c>
      <c r="H96" s="159" t="str">
        <f t="shared" si="14"/>
        <v>0-5.2</v>
      </c>
      <c r="I96" s="159" t="str">
        <f t="shared" si="14"/>
        <v>0-9</v>
      </c>
      <c r="J96" s="159" t="str">
        <f t="shared" si="14"/>
        <v>0-11</v>
      </c>
      <c r="K96" s="159" t="str">
        <f t="shared" si="14"/>
        <v>0-17.1</v>
      </c>
      <c r="L96" s="159" t="str">
        <f t="shared" si="14"/>
        <v>0-17.2</v>
      </c>
      <c r="M96" s="159" t="str">
        <f t="shared" si="14"/>
        <v>0-17.3</v>
      </c>
      <c r="N96" s="159" t="str">
        <f t="shared" si="14"/>
        <v>0-18</v>
      </c>
      <c r="O96" s="159" t="str">
        <f t="shared" si="12"/>
        <v>0-19.1</v>
      </c>
      <c r="P96" s="159" t="str">
        <f t="shared" si="12"/>
        <v>0-19.2</v>
      </c>
      <c r="Q96" s="159" t="str">
        <f t="shared" si="13"/>
        <v>0-19.3</v>
      </c>
      <c r="R96" s="159" t="str">
        <f t="shared" si="13"/>
        <v>0-19.4</v>
      </c>
      <c r="S96" s="159" t="str">
        <f t="shared" si="6"/>
        <v>0-21.1</v>
      </c>
      <c r="T96" s="159" t="str">
        <f t="shared" si="6"/>
        <v>0-21.2</v>
      </c>
      <c r="U96" s="159" t="str">
        <f t="shared" si="6"/>
        <v>0-23</v>
      </c>
      <c r="V96" s="159" t="str">
        <f t="shared" si="6"/>
        <v>0-24</v>
      </c>
      <c r="W96" s="159"/>
      <c r="X96" s="159">
        <v>0</v>
      </c>
      <c r="Y96" s="159">
        <v>0</v>
      </c>
      <c r="Z96" s="159">
        <v>0</v>
      </c>
      <c r="AA96" s="159">
        <v>0</v>
      </c>
      <c r="AB96" s="159">
        <v>0</v>
      </c>
      <c r="AC96" s="159">
        <v>0</v>
      </c>
      <c r="AD96" s="159">
        <v>0</v>
      </c>
      <c r="AE96" s="159">
        <v>0</v>
      </c>
      <c r="AF96" s="159">
        <v>0</v>
      </c>
      <c r="AG96" s="159">
        <v>0</v>
      </c>
      <c r="AH96" s="159">
        <v>0</v>
      </c>
      <c r="AI96" s="159">
        <v>0</v>
      </c>
      <c r="AJ96" s="159">
        <v>0</v>
      </c>
      <c r="AK96" s="159">
        <v>0</v>
      </c>
      <c r="AL96" s="159">
        <v>0</v>
      </c>
      <c r="AM96" s="159">
        <v>0</v>
      </c>
      <c r="AN96" s="159">
        <v>0</v>
      </c>
      <c r="AO96" s="159"/>
    </row>
    <row r="97" spans="3:41" ht="13" hidden="1" thickBot="1" x14ac:dyDescent="0.3">
      <c r="C97" s="90">
        <f t="shared" si="9"/>
        <v>0</v>
      </c>
      <c r="D97" s="159" t="str">
        <f t="shared" si="10"/>
        <v>0-1</v>
      </c>
      <c r="E97" s="159" t="str">
        <f t="shared" si="14"/>
        <v>0-2.1</v>
      </c>
      <c r="F97" s="159" t="str">
        <f t="shared" si="14"/>
        <v>0-4</v>
      </c>
      <c r="G97" s="159" t="str">
        <f t="shared" si="14"/>
        <v>0-5.1</v>
      </c>
      <c r="H97" s="159" t="str">
        <f t="shared" si="14"/>
        <v>0-5.2</v>
      </c>
      <c r="I97" s="159" t="str">
        <f t="shared" si="14"/>
        <v>0-9</v>
      </c>
      <c r="J97" s="159" t="str">
        <f t="shared" si="14"/>
        <v>0-11</v>
      </c>
      <c r="K97" s="159" t="str">
        <f t="shared" si="14"/>
        <v>0-17.1</v>
      </c>
      <c r="L97" s="159" t="str">
        <f t="shared" si="14"/>
        <v>0-17.2</v>
      </c>
      <c r="M97" s="159" t="str">
        <f t="shared" si="14"/>
        <v>0-17.3</v>
      </c>
      <c r="N97" s="159" t="str">
        <f t="shared" si="14"/>
        <v>0-18</v>
      </c>
      <c r="O97" s="159" t="str">
        <f t="shared" si="12"/>
        <v>0-19.1</v>
      </c>
      <c r="P97" s="159" t="str">
        <f t="shared" si="12"/>
        <v>0-19.2</v>
      </c>
      <c r="Q97" s="159" t="str">
        <f t="shared" si="13"/>
        <v>0-19.3</v>
      </c>
      <c r="R97" s="159" t="str">
        <f t="shared" si="13"/>
        <v>0-19.4</v>
      </c>
      <c r="S97" s="159" t="str">
        <f t="shared" si="6"/>
        <v>0-21.1</v>
      </c>
      <c r="T97" s="159" t="str">
        <f t="shared" si="6"/>
        <v>0-21.2</v>
      </c>
      <c r="U97" s="159" t="str">
        <f t="shared" si="6"/>
        <v>0-23</v>
      </c>
      <c r="V97" s="159" t="str">
        <f t="shared" si="6"/>
        <v>0-24</v>
      </c>
      <c r="W97" s="159"/>
      <c r="X97" s="159">
        <v>0</v>
      </c>
      <c r="Y97" s="159">
        <v>0</v>
      </c>
      <c r="Z97" s="159">
        <v>0</v>
      </c>
      <c r="AA97" s="159">
        <v>0</v>
      </c>
      <c r="AB97" s="159">
        <v>0</v>
      </c>
      <c r="AC97" s="159">
        <v>0</v>
      </c>
      <c r="AD97" s="159">
        <v>0</v>
      </c>
      <c r="AE97" s="159">
        <v>0</v>
      </c>
      <c r="AF97" s="159">
        <v>0</v>
      </c>
      <c r="AG97" s="159">
        <v>0</v>
      </c>
      <c r="AH97" s="159">
        <v>0</v>
      </c>
      <c r="AI97" s="159">
        <v>0</v>
      </c>
      <c r="AJ97" s="159">
        <v>0</v>
      </c>
      <c r="AK97" s="159">
        <v>0</v>
      </c>
      <c r="AL97" s="159">
        <v>0</v>
      </c>
      <c r="AM97" s="159">
        <v>0</v>
      </c>
      <c r="AN97" s="159">
        <v>0</v>
      </c>
      <c r="AO97" s="159"/>
    </row>
    <row r="98" spans="3:41" ht="13" hidden="1" thickBot="1" x14ac:dyDescent="0.3">
      <c r="C98" s="90">
        <f t="shared" si="9"/>
        <v>0</v>
      </c>
      <c r="D98" s="159" t="str">
        <f t="shared" si="10"/>
        <v>0-1</v>
      </c>
      <c r="E98" s="159" t="str">
        <f t="shared" si="14"/>
        <v>0-2.1</v>
      </c>
      <c r="F98" s="159" t="str">
        <f t="shared" si="14"/>
        <v>0-4</v>
      </c>
      <c r="G98" s="159" t="str">
        <f t="shared" si="14"/>
        <v>0-5.1</v>
      </c>
      <c r="H98" s="159" t="str">
        <f t="shared" si="14"/>
        <v>0-5.2</v>
      </c>
      <c r="I98" s="159" t="str">
        <f t="shared" si="14"/>
        <v>0-9</v>
      </c>
      <c r="J98" s="159" t="str">
        <f t="shared" si="14"/>
        <v>0-11</v>
      </c>
      <c r="K98" s="159" t="str">
        <f t="shared" si="14"/>
        <v>0-17.1</v>
      </c>
      <c r="L98" s="159" t="str">
        <f t="shared" si="14"/>
        <v>0-17.2</v>
      </c>
      <c r="M98" s="159" t="str">
        <f t="shared" si="14"/>
        <v>0-17.3</v>
      </c>
      <c r="N98" s="159" t="str">
        <f t="shared" si="14"/>
        <v>0-18</v>
      </c>
      <c r="O98" s="159" t="str">
        <f t="shared" si="12"/>
        <v>0-19.1</v>
      </c>
      <c r="P98" s="159" t="str">
        <f t="shared" si="12"/>
        <v>0-19.2</v>
      </c>
      <c r="Q98" s="159" t="str">
        <f t="shared" si="13"/>
        <v>0-19.3</v>
      </c>
      <c r="R98" s="159" t="str">
        <f t="shared" si="13"/>
        <v>0-19.4</v>
      </c>
      <c r="S98" s="159" t="str">
        <f t="shared" si="6"/>
        <v>0-21.1</v>
      </c>
      <c r="T98" s="159" t="str">
        <f t="shared" si="6"/>
        <v>0-21.2</v>
      </c>
      <c r="U98" s="159" t="str">
        <f t="shared" si="6"/>
        <v>0-23</v>
      </c>
      <c r="V98" s="159" t="str">
        <f t="shared" si="6"/>
        <v>0-24</v>
      </c>
      <c r="W98" s="159"/>
      <c r="X98" s="159">
        <v>0</v>
      </c>
      <c r="Y98" s="159">
        <v>0</v>
      </c>
      <c r="Z98" s="159">
        <v>0</v>
      </c>
      <c r="AA98" s="159">
        <v>0</v>
      </c>
      <c r="AB98" s="159">
        <v>0</v>
      </c>
      <c r="AC98" s="159">
        <v>0</v>
      </c>
      <c r="AD98" s="159">
        <v>0</v>
      </c>
      <c r="AE98" s="159">
        <v>0</v>
      </c>
      <c r="AF98" s="159">
        <v>0</v>
      </c>
      <c r="AG98" s="159">
        <v>0</v>
      </c>
      <c r="AH98" s="159">
        <v>0</v>
      </c>
      <c r="AI98" s="159">
        <v>0</v>
      </c>
      <c r="AJ98" s="159">
        <v>0</v>
      </c>
      <c r="AK98" s="159">
        <v>0</v>
      </c>
      <c r="AL98" s="159">
        <v>0</v>
      </c>
      <c r="AM98" s="159">
        <v>0</v>
      </c>
      <c r="AN98" s="159">
        <v>0</v>
      </c>
      <c r="AO98" s="159"/>
    </row>
    <row r="99" spans="3:41" ht="13" hidden="1" thickBot="1" x14ac:dyDescent="0.3">
      <c r="C99" s="90">
        <f t="shared" si="9"/>
        <v>0</v>
      </c>
      <c r="D99" s="159" t="str">
        <f t="shared" si="10"/>
        <v>0-1</v>
      </c>
      <c r="E99" s="159" t="str">
        <f t="shared" si="14"/>
        <v>0-2.1</v>
      </c>
      <c r="F99" s="159" t="str">
        <f t="shared" si="14"/>
        <v>0-4</v>
      </c>
      <c r="G99" s="159" t="str">
        <f t="shared" si="14"/>
        <v>0-5.1</v>
      </c>
      <c r="H99" s="159" t="str">
        <f t="shared" si="14"/>
        <v>0-5.2</v>
      </c>
      <c r="I99" s="159" t="str">
        <f t="shared" si="14"/>
        <v>0-9</v>
      </c>
      <c r="J99" s="159" t="str">
        <f t="shared" si="14"/>
        <v>0-11</v>
      </c>
      <c r="K99" s="159" t="str">
        <f t="shared" si="14"/>
        <v>0-17.1</v>
      </c>
      <c r="L99" s="159" t="str">
        <f t="shared" si="14"/>
        <v>0-17.2</v>
      </c>
      <c r="M99" s="159" t="str">
        <f t="shared" si="14"/>
        <v>0-17.3</v>
      </c>
      <c r="N99" s="159" t="str">
        <f t="shared" si="14"/>
        <v>0-18</v>
      </c>
      <c r="O99" s="159" t="str">
        <f t="shared" si="12"/>
        <v>0-19.1</v>
      </c>
      <c r="P99" s="159" t="str">
        <f t="shared" si="12"/>
        <v>0-19.2</v>
      </c>
      <c r="Q99" s="159" t="str">
        <f t="shared" si="13"/>
        <v>0-19.3</v>
      </c>
      <c r="R99" s="159" t="str">
        <f t="shared" si="13"/>
        <v>0-19.4</v>
      </c>
      <c r="S99" s="159" t="str">
        <f t="shared" si="6"/>
        <v>0-21.1</v>
      </c>
      <c r="T99" s="159" t="str">
        <f t="shared" si="6"/>
        <v>0-21.2</v>
      </c>
      <c r="U99" s="159" t="str">
        <f t="shared" si="6"/>
        <v>0-23</v>
      </c>
      <c r="V99" s="159" t="str">
        <f t="shared" si="6"/>
        <v>0-24</v>
      </c>
      <c r="W99" s="159"/>
      <c r="X99" s="159">
        <v>0</v>
      </c>
      <c r="Y99" s="159">
        <v>0</v>
      </c>
      <c r="Z99" s="159">
        <v>0</v>
      </c>
      <c r="AA99" s="159">
        <v>0</v>
      </c>
      <c r="AB99" s="159">
        <v>0</v>
      </c>
      <c r="AC99" s="159">
        <v>0</v>
      </c>
      <c r="AD99" s="159">
        <v>0</v>
      </c>
      <c r="AE99" s="159">
        <v>0</v>
      </c>
      <c r="AF99" s="159">
        <v>0</v>
      </c>
      <c r="AG99" s="159">
        <v>0</v>
      </c>
      <c r="AH99" s="159">
        <v>0</v>
      </c>
      <c r="AI99" s="159">
        <v>0</v>
      </c>
      <c r="AJ99" s="159">
        <v>0</v>
      </c>
      <c r="AK99" s="159">
        <v>0</v>
      </c>
      <c r="AL99" s="159">
        <v>0</v>
      </c>
      <c r="AM99" s="159">
        <v>0</v>
      </c>
      <c r="AN99" s="159">
        <v>0</v>
      </c>
      <c r="AO99" s="159"/>
    </row>
    <row r="100" spans="3:41" ht="13" hidden="1" thickBot="1" x14ac:dyDescent="0.3">
      <c r="C100" s="90">
        <f t="shared" si="9"/>
        <v>0</v>
      </c>
      <c r="D100" s="159" t="str">
        <f t="shared" si="10"/>
        <v>0-1</v>
      </c>
      <c r="E100" s="159" t="str">
        <f t="shared" si="14"/>
        <v>0-2.1</v>
      </c>
      <c r="F100" s="159" t="str">
        <f t="shared" si="14"/>
        <v>0-4</v>
      </c>
      <c r="G100" s="159" t="str">
        <f t="shared" si="14"/>
        <v>0-5.1</v>
      </c>
      <c r="H100" s="159" t="str">
        <f t="shared" si="14"/>
        <v>0-5.2</v>
      </c>
      <c r="I100" s="159" t="str">
        <f t="shared" si="14"/>
        <v>0-9</v>
      </c>
      <c r="J100" s="159" t="str">
        <f t="shared" si="14"/>
        <v>0-11</v>
      </c>
      <c r="K100" s="159" t="str">
        <f t="shared" si="14"/>
        <v>0-17.1</v>
      </c>
      <c r="L100" s="159" t="str">
        <f t="shared" si="14"/>
        <v>0-17.2</v>
      </c>
      <c r="M100" s="159" t="str">
        <f t="shared" si="14"/>
        <v>0-17.3</v>
      </c>
      <c r="N100" s="159" t="str">
        <f t="shared" si="14"/>
        <v>0-18</v>
      </c>
      <c r="O100" s="159" t="str">
        <f t="shared" si="12"/>
        <v>0-19.1</v>
      </c>
      <c r="P100" s="159" t="str">
        <f t="shared" si="12"/>
        <v>0-19.2</v>
      </c>
      <c r="Q100" s="159" t="str">
        <f t="shared" si="13"/>
        <v>0-19.3</v>
      </c>
      <c r="R100" s="159" t="str">
        <f t="shared" si="13"/>
        <v>0-19.4</v>
      </c>
      <c r="S100" s="159" t="str">
        <f t="shared" si="6"/>
        <v>0-21.1</v>
      </c>
      <c r="T100" s="159" t="str">
        <f t="shared" si="6"/>
        <v>0-21.2</v>
      </c>
      <c r="U100" s="159" t="str">
        <f t="shared" si="6"/>
        <v>0-23</v>
      </c>
      <c r="V100" s="159" t="str">
        <f t="shared" ref="S100:V116" si="15">$C100&amp;"-"&amp;V$84</f>
        <v>0-24</v>
      </c>
      <c r="W100" s="159"/>
      <c r="X100" s="159">
        <v>0</v>
      </c>
      <c r="Y100" s="159">
        <v>0</v>
      </c>
      <c r="Z100" s="159">
        <v>0</v>
      </c>
      <c r="AA100" s="159">
        <v>0</v>
      </c>
      <c r="AB100" s="159">
        <v>0</v>
      </c>
      <c r="AC100" s="159">
        <v>0</v>
      </c>
      <c r="AD100" s="159">
        <v>0</v>
      </c>
      <c r="AE100" s="159">
        <v>0</v>
      </c>
      <c r="AF100" s="159">
        <v>0</v>
      </c>
      <c r="AG100" s="159">
        <v>0</v>
      </c>
      <c r="AH100" s="159">
        <v>0</v>
      </c>
      <c r="AI100" s="159">
        <v>0</v>
      </c>
      <c r="AJ100" s="159">
        <v>0</v>
      </c>
      <c r="AK100" s="159">
        <v>0</v>
      </c>
      <c r="AL100" s="159">
        <v>0</v>
      </c>
      <c r="AM100" s="159">
        <v>0</v>
      </c>
      <c r="AN100" s="159">
        <v>0</v>
      </c>
      <c r="AO100" s="159"/>
    </row>
    <row r="101" spans="3:41" ht="13" hidden="1" thickBot="1" x14ac:dyDescent="0.3">
      <c r="C101" s="90">
        <f t="shared" si="9"/>
        <v>0</v>
      </c>
      <c r="D101" s="159" t="str">
        <f t="shared" si="10"/>
        <v>0-1</v>
      </c>
      <c r="E101" s="159" t="str">
        <f t="shared" si="14"/>
        <v>0-2.1</v>
      </c>
      <c r="F101" s="159" t="str">
        <f t="shared" si="14"/>
        <v>0-4</v>
      </c>
      <c r="G101" s="159" t="str">
        <f t="shared" si="14"/>
        <v>0-5.1</v>
      </c>
      <c r="H101" s="159" t="str">
        <f t="shared" si="14"/>
        <v>0-5.2</v>
      </c>
      <c r="I101" s="159" t="str">
        <f t="shared" si="14"/>
        <v>0-9</v>
      </c>
      <c r="J101" s="159" t="str">
        <f t="shared" si="14"/>
        <v>0-11</v>
      </c>
      <c r="K101" s="159" t="str">
        <f t="shared" si="14"/>
        <v>0-17.1</v>
      </c>
      <c r="L101" s="159" t="str">
        <f t="shared" si="14"/>
        <v>0-17.2</v>
      </c>
      <c r="M101" s="159" t="str">
        <f t="shared" si="14"/>
        <v>0-17.3</v>
      </c>
      <c r="N101" s="159" t="str">
        <f t="shared" si="14"/>
        <v>0-18</v>
      </c>
      <c r="O101" s="159" t="str">
        <f t="shared" si="12"/>
        <v>0-19.1</v>
      </c>
      <c r="P101" s="159" t="str">
        <f t="shared" si="12"/>
        <v>0-19.2</v>
      </c>
      <c r="Q101" s="159" t="str">
        <f t="shared" si="13"/>
        <v>0-19.3</v>
      </c>
      <c r="R101" s="159" t="str">
        <f t="shared" si="13"/>
        <v>0-19.4</v>
      </c>
      <c r="S101" s="159" t="str">
        <f t="shared" si="15"/>
        <v>0-21.1</v>
      </c>
      <c r="T101" s="159" t="str">
        <f t="shared" si="15"/>
        <v>0-21.2</v>
      </c>
      <c r="U101" s="159" t="str">
        <f t="shared" si="15"/>
        <v>0-23</v>
      </c>
      <c r="V101" s="159" t="str">
        <f t="shared" si="15"/>
        <v>0-24</v>
      </c>
      <c r="W101" s="159"/>
      <c r="X101" s="159">
        <v>0</v>
      </c>
      <c r="Y101" s="159">
        <v>0</v>
      </c>
      <c r="Z101" s="159">
        <v>0</v>
      </c>
      <c r="AA101" s="159">
        <v>0</v>
      </c>
      <c r="AB101" s="159">
        <v>0</v>
      </c>
      <c r="AC101" s="159">
        <v>0</v>
      </c>
      <c r="AD101" s="159">
        <v>0</v>
      </c>
      <c r="AE101" s="159">
        <v>0</v>
      </c>
      <c r="AF101" s="159">
        <v>0</v>
      </c>
      <c r="AG101" s="159">
        <v>0</v>
      </c>
      <c r="AH101" s="159">
        <v>0</v>
      </c>
      <c r="AI101" s="159">
        <v>0</v>
      </c>
      <c r="AJ101" s="159">
        <v>0</v>
      </c>
      <c r="AK101" s="159">
        <v>0</v>
      </c>
      <c r="AL101" s="159">
        <v>0</v>
      </c>
      <c r="AM101" s="159">
        <v>0</v>
      </c>
      <c r="AN101" s="159">
        <v>0</v>
      </c>
      <c r="AO101" s="159"/>
    </row>
    <row r="102" spans="3:41" ht="13" hidden="1" thickBot="1" x14ac:dyDescent="0.3">
      <c r="C102" s="90">
        <f t="shared" si="9"/>
        <v>0</v>
      </c>
      <c r="D102" s="159" t="str">
        <f t="shared" si="10"/>
        <v>0-1</v>
      </c>
      <c r="E102" s="159" t="str">
        <f t="shared" si="14"/>
        <v>0-2.1</v>
      </c>
      <c r="F102" s="159" t="str">
        <f t="shared" si="14"/>
        <v>0-4</v>
      </c>
      <c r="G102" s="159" t="str">
        <f t="shared" si="14"/>
        <v>0-5.1</v>
      </c>
      <c r="H102" s="159" t="str">
        <f t="shared" si="14"/>
        <v>0-5.2</v>
      </c>
      <c r="I102" s="159" t="str">
        <f t="shared" si="14"/>
        <v>0-9</v>
      </c>
      <c r="J102" s="159" t="str">
        <f t="shared" si="14"/>
        <v>0-11</v>
      </c>
      <c r="K102" s="159" t="str">
        <f t="shared" si="14"/>
        <v>0-17.1</v>
      </c>
      <c r="L102" s="159" t="str">
        <f t="shared" si="14"/>
        <v>0-17.2</v>
      </c>
      <c r="M102" s="159" t="str">
        <f t="shared" si="14"/>
        <v>0-17.3</v>
      </c>
      <c r="N102" s="159" t="str">
        <f t="shared" si="14"/>
        <v>0-18</v>
      </c>
      <c r="O102" s="159" t="str">
        <f t="shared" si="12"/>
        <v>0-19.1</v>
      </c>
      <c r="P102" s="159" t="str">
        <f t="shared" si="12"/>
        <v>0-19.2</v>
      </c>
      <c r="Q102" s="159" t="str">
        <f t="shared" si="13"/>
        <v>0-19.3</v>
      </c>
      <c r="R102" s="159" t="str">
        <f t="shared" si="13"/>
        <v>0-19.4</v>
      </c>
      <c r="S102" s="159" t="str">
        <f t="shared" si="15"/>
        <v>0-21.1</v>
      </c>
      <c r="T102" s="159" t="str">
        <f t="shared" si="15"/>
        <v>0-21.2</v>
      </c>
      <c r="U102" s="159" t="str">
        <f t="shared" si="15"/>
        <v>0-23</v>
      </c>
      <c r="V102" s="159" t="str">
        <f t="shared" si="15"/>
        <v>0-24</v>
      </c>
      <c r="W102" s="159"/>
      <c r="X102" s="159">
        <v>0</v>
      </c>
      <c r="Y102" s="159">
        <v>0</v>
      </c>
      <c r="Z102" s="159">
        <v>0</v>
      </c>
      <c r="AA102" s="159">
        <v>0</v>
      </c>
      <c r="AB102" s="159">
        <v>0</v>
      </c>
      <c r="AC102" s="159">
        <v>0</v>
      </c>
      <c r="AD102" s="159">
        <v>0</v>
      </c>
      <c r="AE102" s="159">
        <v>0</v>
      </c>
      <c r="AF102" s="159">
        <v>0</v>
      </c>
      <c r="AG102" s="159">
        <v>0</v>
      </c>
      <c r="AH102" s="159">
        <v>0</v>
      </c>
      <c r="AI102" s="159">
        <v>0</v>
      </c>
      <c r="AJ102" s="159">
        <v>0</v>
      </c>
      <c r="AK102" s="159">
        <v>0</v>
      </c>
      <c r="AL102" s="159">
        <v>0</v>
      </c>
      <c r="AM102" s="159">
        <v>0</v>
      </c>
      <c r="AN102" s="159">
        <v>0</v>
      </c>
      <c r="AO102" s="159"/>
    </row>
    <row r="103" spans="3:41" ht="13" hidden="1" thickBot="1" x14ac:dyDescent="0.3">
      <c r="C103" s="90">
        <f t="shared" si="9"/>
        <v>0</v>
      </c>
      <c r="D103" s="159" t="str">
        <f t="shared" si="10"/>
        <v>0-1</v>
      </c>
      <c r="E103" s="159" t="str">
        <f t="shared" si="14"/>
        <v>0-2.1</v>
      </c>
      <c r="F103" s="159" t="str">
        <f t="shared" si="14"/>
        <v>0-4</v>
      </c>
      <c r="G103" s="159" t="str">
        <f t="shared" si="14"/>
        <v>0-5.1</v>
      </c>
      <c r="H103" s="159" t="str">
        <f t="shared" si="14"/>
        <v>0-5.2</v>
      </c>
      <c r="I103" s="159" t="str">
        <f t="shared" si="14"/>
        <v>0-9</v>
      </c>
      <c r="J103" s="159" t="str">
        <f t="shared" si="14"/>
        <v>0-11</v>
      </c>
      <c r="K103" s="159" t="str">
        <f t="shared" si="14"/>
        <v>0-17.1</v>
      </c>
      <c r="L103" s="159" t="str">
        <f t="shared" si="14"/>
        <v>0-17.2</v>
      </c>
      <c r="M103" s="159" t="str">
        <f t="shared" si="14"/>
        <v>0-17.3</v>
      </c>
      <c r="N103" s="159" t="str">
        <f t="shared" si="14"/>
        <v>0-18</v>
      </c>
      <c r="O103" s="159" t="str">
        <f t="shared" si="12"/>
        <v>0-19.1</v>
      </c>
      <c r="P103" s="159" t="str">
        <f t="shared" si="12"/>
        <v>0-19.2</v>
      </c>
      <c r="Q103" s="159" t="str">
        <f t="shared" si="13"/>
        <v>0-19.3</v>
      </c>
      <c r="R103" s="159" t="str">
        <f t="shared" si="13"/>
        <v>0-19.4</v>
      </c>
      <c r="S103" s="159" t="str">
        <f t="shared" si="15"/>
        <v>0-21.1</v>
      </c>
      <c r="T103" s="159" t="str">
        <f t="shared" si="15"/>
        <v>0-21.2</v>
      </c>
      <c r="U103" s="159" t="str">
        <f t="shared" si="15"/>
        <v>0-23</v>
      </c>
      <c r="V103" s="159" t="str">
        <f t="shared" si="15"/>
        <v>0-24</v>
      </c>
      <c r="W103" s="159"/>
      <c r="X103" s="159">
        <v>0</v>
      </c>
      <c r="Y103" s="159">
        <v>0</v>
      </c>
      <c r="Z103" s="159">
        <v>0</v>
      </c>
      <c r="AA103" s="159">
        <v>0</v>
      </c>
      <c r="AB103" s="159">
        <v>0</v>
      </c>
      <c r="AC103" s="159">
        <v>0</v>
      </c>
      <c r="AD103" s="159">
        <v>0</v>
      </c>
      <c r="AE103" s="159">
        <v>0</v>
      </c>
      <c r="AF103" s="159">
        <v>0</v>
      </c>
      <c r="AG103" s="159">
        <v>0</v>
      </c>
      <c r="AH103" s="159">
        <v>0</v>
      </c>
      <c r="AI103" s="159">
        <v>0</v>
      </c>
      <c r="AJ103" s="159">
        <v>0</v>
      </c>
      <c r="AK103" s="159">
        <v>0</v>
      </c>
      <c r="AL103" s="159">
        <v>0</v>
      </c>
      <c r="AM103" s="159">
        <v>0</v>
      </c>
      <c r="AN103" s="159">
        <v>0</v>
      </c>
      <c r="AO103" s="159"/>
    </row>
    <row r="104" spans="3:41" ht="13" hidden="1" thickBot="1" x14ac:dyDescent="0.3">
      <c r="C104" s="90">
        <f t="shared" si="9"/>
        <v>0</v>
      </c>
      <c r="D104" s="159" t="str">
        <f t="shared" si="10"/>
        <v>0-1</v>
      </c>
      <c r="E104" s="159" t="str">
        <f t="shared" si="14"/>
        <v>0-2.1</v>
      </c>
      <c r="F104" s="159" t="str">
        <f t="shared" si="14"/>
        <v>0-4</v>
      </c>
      <c r="G104" s="159" t="str">
        <f t="shared" si="14"/>
        <v>0-5.1</v>
      </c>
      <c r="H104" s="159" t="str">
        <f t="shared" si="14"/>
        <v>0-5.2</v>
      </c>
      <c r="I104" s="159" t="str">
        <f t="shared" si="14"/>
        <v>0-9</v>
      </c>
      <c r="J104" s="159" t="str">
        <f t="shared" si="14"/>
        <v>0-11</v>
      </c>
      <c r="K104" s="159" t="str">
        <f t="shared" si="14"/>
        <v>0-17.1</v>
      </c>
      <c r="L104" s="159" t="str">
        <f t="shared" si="14"/>
        <v>0-17.2</v>
      </c>
      <c r="M104" s="159" t="str">
        <f t="shared" si="14"/>
        <v>0-17.3</v>
      </c>
      <c r="N104" s="159" t="str">
        <f t="shared" si="14"/>
        <v>0-18</v>
      </c>
      <c r="O104" s="159" t="str">
        <f t="shared" si="12"/>
        <v>0-19.1</v>
      </c>
      <c r="P104" s="159" t="str">
        <f t="shared" si="12"/>
        <v>0-19.2</v>
      </c>
      <c r="Q104" s="159" t="str">
        <f t="shared" si="13"/>
        <v>0-19.3</v>
      </c>
      <c r="R104" s="159" t="str">
        <f t="shared" si="13"/>
        <v>0-19.4</v>
      </c>
      <c r="S104" s="159" t="str">
        <f t="shared" si="15"/>
        <v>0-21.1</v>
      </c>
      <c r="T104" s="159" t="str">
        <f t="shared" si="15"/>
        <v>0-21.2</v>
      </c>
      <c r="U104" s="159" t="str">
        <f t="shared" si="15"/>
        <v>0-23</v>
      </c>
      <c r="V104" s="159" t="str">
        <f t="shared" si="15"/>
        <v>0-24</v>
      </c>
      <c r="W104" s="159"/>
      <c r="X104" s="159">
        <v>0</v>
      </c>
      <c r="Y104" s="159">
        <v>0</v>
      </c>
      <c r="Z104" s="159">
        <v>0</v>
      </c>
      <c r="AA104" s="159">
        <v>0</v>
      </c>
      <c r="AB104" s="159">
        <v>0</v>
      </c>
      <c r="AC104" s="159">
        <v>0</v>
      </c>
      <c r="AD104" s="159">
        <v>0</v>
      </c>
      <c r="AE104" s="159">
        <v>0</v>
      </c>
      <c r="AF104" s="159">
        <v>0</v>
      </c>
      <c r="AG104" s="159">
        <v>0</v>
      </c>
      <c r="AH104" s="159">
        <v>0</v>
      </c>
      <c r="AI104" s="159">
        <v>0</v>
      </c>
      <c r="AJ104" s="159">
        <v>0</v>
      </c>
      <c r="AK104" s="159">
        <v>0</v>
      </c>
      <c r="AL104" s="159">
        <v>0</v>
      </c>
      <c r="AM104" s="159">
        <v>0</v>
      </c>
      <c r="AN104" s="159">
        <v>0</v>
      </c>
      <c r="AO104" s="159"/>
    </row>
    <row r="105" spans="3:41" ht="13" hidden="1" thickBot="1" x14ac:dyDescent="0.3">
      <c r="C105" s="90">
        <f t="shared" si="9"/>
        <v>0</v>
      </c>
      <c r="D105" s="159" t="str">
        <f t="shared" si="10"/>
        <v>0-1</v>
      </c>
      <c r="E105" s="159" t="str">
        <f t="shared" si="14"/>
        <v>0-2.1</v>
      </c>
      <c r="F105" s="159" t="str">
        <f t="shared" si="14"/>
        <v>0-4</v>
      </c>
      <c r="G105" s="159" t="str">
        <f t="shared" si="14"/>
        <v>0-5.1</v>
      </c>
      <c r="H105" s="159" t="str">
        <f t="shared" si="14"/>
        <v>0-5.2</v>
      </c>
      <c r="I105" s="159" t="str">
        <f t="shared" si="14"/>
        <v>0-9</v>
      </c>
      <c r="J105" s="159" t="str">
        <f t="shared" si="14"/>
        <v>0-11</v>
      </c>
      <c r="K105" s="159" t="str">
        <f t="shared" si="14"/>
        <v>0-17.1</v>
      </c>
      <c r="L105" s="159" t="str">
        <f t="shared" si="14"/>
        <v>0-17.2</v>
      </c>
      <c r="M105" s="159" t="str">
        <f t="shared" si="14"/>
        <v>0-17.3</v>
      </c>
      <c r="N105" s="159" t="str">
        <f t="shared" si="14"/>
        <v>0-18</v>
      </c>
      <c r="O105" s="159" t="str">
        <f t="shared" si="12"/>
        <v>0-19.1</v>
      </c>
      <c r="P105" s="159" t="str">
        <f t="shared" si="12"/>
        <v>0-19.2</v>
      </c>
      <c r="Q105" s="159" t="str">
        <f t="shared" si="13"/>
        <v>0-19.3</v>
      </c>
      <c r="R105" s="159" t="str">
        <f t="shared" si="13"/>
        <v>0-19.4</v>
      </c>
      <c r="S105" s="159" t="str">
        <f t="shared" si="15"/>
        <v>0-21.1</v>
      </c>
      <c r="T105" s="159" t="str">
        <f t="shared" si="15"/>
        <v>0-21.2</v>
      </c>
      <c r="U105" s="159" t="str">
        <f t="shared" si="15"/>
        <v>0-23</v>
      </c>
      <c r="V105" s="159" t="str">
        <f t="shared" si="15"/>
        <v>0-24</v>
      </c>
      <c r="W105" s="159"/>
      <c r="X105" s="159">
        <v>0</v>
      </c>
      <c r="Y105" s="159">
        <v>0</v>
      </c>
      <c r="Z105" s="159">
        <v>0</v>
      </c>
      <c r="AA105" s="159">
        <v>0</v>
      </c>
      <c r="AB105" s="159">
        <v>0</v>
      </c>
      <c r="AC105" s="159">
        <v>0</v>
      </c>
      <c r="AD105" s="159">
        <v>0</v>
      </c>
      <c r="AE105" s="159">
        <v>0</v>
      </c>
      <c r="AF105" s="159">
        <v>0</v>
      </c>
      <c r="AG105" s="159">
        <v>0</v>
      </c>
      <c r="AH105" s="159">
        <v>0</v>
      </c>
      <c r="AI105" s="159">
        <v>0</v>
      </c>
      <c r="AJ105" s="159">
        <v>0</v>
      </c>
      <c r="AK105" s="159">
        <v>0</v>
      </c>
      <c r="AL105" s="159">
        <v>0</v>
      </c>
      <c r="AM105" s="159">
        <v>0</v>
      </c>
      <c r="AN105" s="159">
        <v>0</v>
      </c>
      <c r="AO105" s="159"/>
    </row>
    <row r="106" spans="3:41" ht="13" hidden="1" thickBot="1" x14ac:dyDescent="0.3">
      <c r="C106" s="90">
        <f t="shared" si="9"/>
        <v>0</v>
      </c>
      <c r="D106" s="159" t="str">
        <f t="shared" si="10"/>
        <v>0-1</v>
      </c>
      <c r="E106" s="159" t="str">
        <f t="shared" ref="E106:N115" si="16">$C106&amp;"-"&amp;E$84</f>
        <v>0-2.1</v>
      </c>
      <c r="F106" s="159" t="str">
        <f t="shared" si="16"/>
        <v>0-4</v>
      </c>
      <c r="G106" s="159" t="str">
        <f t="shared" si="16"/>
        <v>0-5.1</v>
      </c>
      <c r="H106" s="159" t="str">
        <f t="shared" si="16"/>
        <v>0-5.2</v>
      </c>
      <c r="I106" s="159" t="str">
        <f t="shared" si="16"/>
        <v>0-9</v>
      </c>
      <c r="J106" s="159" t="str">
        <f t="shared" si="16"/>
        <v>0-11</v>
      </c>
      <c r="K106" s="159" t="str">
        <f t="shared" si="16"/>
        <v>0-17.1</v>
      </c>
      <c r="L106" s="159" t="str">
        <f t="shared" si="16"/>
        <v>0-17.2</v>
      </c>
      <c r="M106" s="159" t="str">
        <f t="shared" si="16"/>
        <v>0-17.3</v>
      </c>
      <c r="N106" s="159" t="str">
        <f t="shared" si="16"/>
        <v>0-18</v>
      </c>
      <c r="O106" s="159" t="str">
        <f t="shared" si="12"/>
        <v>0-19.1</v>
      </c>
      <c r="P106" s="159" t="str">
        <f t="shared" si="12"/>
        <v>0-19.2</v>
      </c>
      <c r="Q106" s="159" t="str">
        <f t="shared" si="13"/>
        <v>0-19.3</v>
      </c>
      <c r="R106" s="159" t="str">
        <f t="shared" si="13"/>
        <v>0-19.4</v>
      </c>
      <c r="S106" s="159" t="str">
        <f t="shared" si="15"/>
        <v>0-21.1</v>
      </c>
      <c r="T106" s="159" t="str">
        <f t="shared" si="15"/>
        <v>0-21.2</v>
      </c>
      <c r="U106" s="159" t="str">
        <f t="shared" si="15"/>
        <v>0-23</v>
      </c>
      <c r="V106" s="159" t="str">
        <f t="shared" si="15"/>
        <v>0-24</v>
      </c>
      <c r="W106" s="159"/>
      <c r="X106" s="159">
        <v>0</v>
      </c>
      <c r="Y106" s="159">
        <v>0</v>
      </c>
      <c r="Z106" s="159">
        <v>0</v>
      </c>
      <c r="AA106" s="159">
        <v>0</v>
      </c>
      <c r="AB106" s="159">
        <v>0</v>
      </c>
      <c r="AC106" s="159">
        <v>0</v>
      </c>
      <c r="AD106" s="159">
        <v>0</v>
      </c>
      <c r="AE106" s="159">
        <v>0</v>
      </c>
      <c r="AF106" s="159">
        <v>0</v>
      </c>
      <c r="AG106" s="159">
        <v>0</v>
      </c>
      <c r="AH106" s="159">
        <v>0</v>
      </c>
      <c r="AI106" s="159">
        <v>0</v>
      </c>
      <c r="AJ106" s="159">
        <v>0</v>
      </c>
      <c r="AK106" s="159">
        <v>0</v>
      </c>
      <c r="AL106" s="159">
        <v>0</v>
      </c>
      <c r="AM106" s="159">
        <v>0</v>
      </c>
      <c r="AN106" s="159">
        <v>0</v>
      </c>
      <c r="AO106" s="159"/>
    </row>
    <row r="107" spans="3:41" ht="13" hidden="1" thickBot="1" x14ac:dyDescent="0.3">
      <c r="C107" s="90">
        <f t="shared" si="9"/>
        <v>0</v>
      </c>
      <c r="D107" s="159" t="str">
        <f t="shared" si="10"/>
        <v>0-1</v>
      </c>
      <c r="E107" s="159" t="str">
        <f t="shared" si="16"/>
        <v>0-2.1</v>
      </c>
      <c r="F107" s="159" t="str">
        <f t="shared" si="16"/>
        <v>0-4</v>
      </c>
      <c r="G107" s="159" t="str">
        <f t="shared" si="16"/>
        <v>0-5.1</v>
      </c>
      <c r="H107" s="159" t="str">
        <f t="shared" si="16"/>
        <v>0-5.2</v>
      </c>
      <c r="I107" s="159" t="str">
        <f t="shared" si="16"/>
        <v>0-9</v>
      </c>
      <c r="J107" s="159" t="str">
        <f t="shared" si="16"/>
        <v>0-11</v>
      </c>
      <c r="K107" s="159" t="str">
        <f t="shared" si="16"/>
        <v>0-17.1</v>
      </c>
      <c r="L107" s="159" t="str">
        <f t="shared" si="16"/>
        <v>0-17.2</v>
      </c>
      <c r="M107" s="159" t="str">
        <f t="shared" si="16"/>
        <v>0-17.3</v>
      </c>
      <c r="N107" s="159" t="str">
        <f t="shared" si="16"/>
        <v>0-18</v>
      </c>
      <c r="O107" s="159" t="str">
        <f t="shared" si="12"/>
        <v>0-19.1</v>
      </c>
      <c r="P107" s="159" t="str">
        <f t="shared" si="12"/>
        <v>0-19.2</v>
      </c>
      <c r="Q107" s="159" t="str">
        <f t="shared" si="13"/>
        <v>0-19.3</v>
      </c>
      <c r="R107" s="159" t="str">
        <f t="shared" si="13"/>
        <v>0-19.4</v>
      </c>
      <c r="S107" s="159" t="str">
        <f t="shared" si="15"/>
        <v>0-21.1</v>
      </c>
      <c r="T107" s="159" t="str">
        <f t="shared" si="15"/>
        <v>0-21.2</v>
      </c>
      <c r="U107" s="159" t="str">
        <f t="shared" si="15"/>
        <v>0-23</v>
      </c>
      <c r="V107" s="159" t="str">
        <f t="shared" si="15"/>
        <v>0-24</v>
      </c>
      <c r="W107" s="159"/>
      <c r="X107" s="159">
        <v>0</v>
      </c>
      <c r="Y107" s="159">
        <v>0</v>
      </c>
      <c r="Z107" s="159">
        <v>0</v>
      </c>
      <c r="AA107" s="159">
        <v>0</v>
      </c>
      <c r="AB107" s="159">
        <v>0</v>
      </c>
      <c r="AC107" s="159">
        <v>0</v>
      </c>
      <c r="AD107" s="159">
        <v>0</v>
      </c>
      <c r="AE107" s="159">
        <v>0</v>
      </c>
      <c r="AF107" s="159">
        <v>0</v>
      </c>
      <c r="AG107" s="159">
        <v>0</v>
      </c>
      <c r="AH107" s="159">
        <v>0</v>
      </c>
      <c r="AI107" s="159">
        <v>0</v>
      </c>
      <c r="AJ107" s="159">
        <v>0</v>
      </c>
      <c r="AK107" s="159">
        <v>0</v>
      </c>
      <c r="AL107" s="159">
        <v>0</v>
      </c>
      <c r="AM107" s="159">
        <v>0</v>
      </c>
      <c r="AN107" s="159">
        <v>0</v>
      </c>
      <c r="AO107" s="159"/>
    </row>
    <row r="108" spans="3:41" ht="13" hidden="1" thickBot="1" x14ac:dyDescent="0.3">
      <c r="C108" s="90">
        <f t="shared" si="9"/>
        <v>0</v>
      </c>
      <c r="D108" s="159" t="str">
        <f t="shared" si="10"/>
        <v>0-1</v>
      </c>
      <c r="E108" s="159" t="str">
        <f t="shared" si="16"/>
        <v>0-2.1</v>
      </c>
      <c r="F108" s="159" t="str">
        <f t="shared" si="16"/>
        <v>0-4</v>
      </c>
      <c r="G108" s="159" t="str">
        <f t="shared" si="16"/>
        <v>0-5.1</v>
      </c>
      <c r="H108" s="159" t="str">
        <f t="shared" si="16"/>
        <v>0-5.2</v>
      </c>
      <c r="I108" s="159" t="str">
        <f t="shared" si="16"/>
        <v>0-9</v>
      </c>
      <c r="J108" s="159" t="str">
        <f t="shared" si="16"/>
        <v>0-11</v>
      </c>
      <c r="K108" s="159" t="str">
        <f t="shared" si="16"/>
        <v>0-17.1</v>
      </c>
      <c r="L108" s="159" t="str">
        <f t="shared" si="16"/>
        <v>0-17.2</v>
      </c>
      <c r="M108" s="159" t="str">
        <f t="shared" si="16"/>
        <v>0-17.3</v>
      </c>
      <c r="N108" s="159" t="str">
        <f t="shared" si="16"/>
        <v>0-18</v>
      </c>
      <c r="O108" s="159" t="str">
        <f t="shared" si="12"/>
        <v>0-19.1</v>
      </c>
      <c r="P108" s="159" t="str">
        <f t="shared" si="12"/>
        <v>0-19.2</v>
      </c>
      <c r="Q108" s="159" t="str">
        <f t="shared" si="13"/>
        <v>0-19.3</v>
      </c>
      <c r="R108" s="159" t="str">
        <f t="shared" si="13"/>
        <v>0-19.4</v>
      </c>
      <c r="S108" s="159" t="str">
        <f t="shared" si="15"/>
        <v>0-21.1</v>
      </c>
      <c r="T108" s="159" t="str">
        <f t="shared" si="15"/>
        <v>0-21.2</v>
      </c>
      <c r="U108" s="159" t="str">
        <f t="shared" si="15"/>
        <v>0-23</v>
      </c>
      <c r="V108" s="159" t="str">
        <f t="shared" si="15"/>
        <v>0-24</v>
      </c>
      <c r="W108" s="159"/>
      <c r="X108" s="159">
        <v>0</v>
      </c>
      <c r="Y108" s="159">
        <v>0</v>
      </c>
      <c r="Z108" s="159">
        <v>0</v>
      </c>
      <c r="AA108" s="159">
        <v>0</v>
      </c>
      <c r="AB108" s="159">
        <v>0</v>
      </c>
      <c r="AC108" s="159">
        <v>0</v>
      </c>
      <c r="AD108" s="159">
        <v>0</v>
      </c>
      <c r="AE108" s="159">
        <v>0</v>
      </c>
      <c r="AF108" s="159">
        <v>0</v>
      </c>
      <c r="AG108" s="159">
        <v>0</v>
      </c>
      <c r="AH108" s="159">
        <v>0</v>
      </c>
      <c r="AI108" s="159">
        <v>0</v>
      </c>
      <c r="AJ108" s="159">
        <v>0</v>
      </c>
      <c r="AK108" s="159">
        <v>0</v>
      </c>
      <c r="AL108" s="159">
        <v>0</v>
      </c>
      <c r="AM108" s="159">
        <v>0</v>
      </c>
      <c r="AN108" s="159">
        <v>0</v>
      </c>
      <c r="AO108" s="159"/>
    </row>
    <row r="109" spans="3:41" ht="13" hidden="1" thickBot="1" x14ac:dyDescent="0.3">
      <c r="C109" s="90">
        <f t="shared" si="9"/>
        <v>0</v>
      </c>
      <c r="D109" s="159" t="str">
        <f t="shared" si="10"/>
        <v>0-1</v>
      </c>
      <c r="E109" s="159" t="str">
        <f t="shared" si="16"/>
        <v>0-2.1</v>
      </c>
      <c r="F109" s="159" t="str">
        <f t="shared" si="16"/>
        <v>0-4</v>
      </c>
      <c r="G109" s="159" t="str">
        <f t="shared" si="16"/>
        <v>0-5.1</v>
      </c>
      <c r="H109" s="159" t="str">
        <f t="shared" si="16"/>
        <v>0-5.2</v>
      </c>
      <c r="I109" s="159" t="str">
        <f t="shared" si="16"/>
        <v>0-9</v>
      </c>
      <c r="J109" s="159" t="str">
        <f t="shared" si="16"/>
        <v>0-11</v>
      </c>
      <c r="K109" s="159" t="str">
        <f t="shared" si="16"/>
        <v>0-17.1</v>
      </c>
      <c r="L109" s="159" t="str">
        <f t="shared" si="16"/>
        <v>0-17.2</v>
      </c>
      <c r="M109" s="159" t="str">
        <f t="shared" si="16"/>
        <v>0-17.3</v>
      </c>
      <c r="N109" s="159" t="str">
        <f t="shared" si="16"/>
        <v>0-18</v>
      </c>
      <c r="O109" s="159" t="str">
        <f t="shared" si="12"/>
        <v>0-19.1</v>
      </c>
      <c r="P109" s="159" t="str">
        <f t="shared" si="12"/>
        <v>0-19.2</v>
      </c>
      <c r="Q109" s="159" t="str">
        <f t="shared" si="13"/>
        <v>0-19.3</v>
      </c>
      <c r="R109" s="159" t="str">
        <f t="shared" si="13"/>
        <v>0-19.4</v>
      </c>
      <c r="S109" s="159" t="str">
        <f t="shared" si="15"/>
        <v>0-21.1</v>
      </c>
      <c r="T109" s="159" t="str">
        <f t="shared" si="15"/>
        <v>0-21.2</v>
      </c>
      <c r="U109" s="159" t="str">
        <f t="shared" si="15"/>
        <v>0-23</v>
      </c>
      <c r="V109" s="159" t="str">
        <f t="shared" si="15"/>
        <v>0-24</v>
      </c>
      <c r="W109" s="159"/>
      <c r="X109" s="159">
        <v>0</v>
      </c>
      <c r="Y109" s="159">
        <v>0</v>
      </c>
      <c r="Z109" s="159">
        <v>0</v>
      </c>
      <c r="AA109" s="159">
        <v>0</v>
      </c>
      <c r="AB109" s="159">
        <v>0</v>
      </c>
      <c r="AC109" s="159">
        <v>0</v>
      </c>
      <c r="AD109" s="159">
        <v>0</v>
      </c>
      <c r="AE109" s="159">
        <v>0</v>
      </c>
      <c r="AF109" s="159">
        <v>0</v>
      </c>
      <c r="AG109" s="159">
        <v>0</v>
      </c>
      <c r="AH109" s="159">
        <v>0</v>
      </c>
      <c r="AI109" s="159">
        <v>0</v>
      </c>
      <c r="AJ109" s="159">
        <v>0</v>
      </c>
      <c r="AK109" s="159">
        <v>0</v>
      </c>
      <c r="AL109" s="159">
        <v>0</v>
      </c>
      <c r="AM109" s="159">
        <v>0</v>
      </c>
      <c r="AN109" s="159">
        <v>0</v>
      </c>
      <c r="AO109" s="159"/>
    </row>
    <row r="110" spans="3:41" ht="13" hidden="1" thickBot="1" x14ac:dyDescent="0.3">
      <c r="C110" s="90">
        <f t="shared" si="9"/>
        <v>0</v>
      </c>
      <c r="D110" s="159" t="str">
        <f t="shared" si="10"/>
        <v>0-1</v>
      </c>
      <c r="E110" s="159" t="str">
        <f t="shared" si="16"/>
        <v>0-2.1</v>
      </c>
      <c r="F110" s="159" t="str">
        <f t="shared" si="16"/>
        <v>0-4</v>
      </c>
      <c r="G110" s="159" t="str">
        <f t="shared" si="16"/>
        <v>0-5.1</v>
      </c>
      <c r="H110" s="159" t="str">
        <f t="shared" si="16"/>
        <v>0-5.2</v>
      </c>
      <c r="I110" s="159" t="str">
        <f t="shared" si="16"/>
        <v>0-9</v>
      </c>
      <c r="J110" s="159" t="str">
        <f t="shared" si="16"/>
        <v>0-11</v>
      </c>
      <c r="K110" s="159" t="str">
        <f t="shared" si="16"/>
        <v>0-17.1</v>
      </c>
      <c r="L110" s="159" t="str">
        <f t="shared" si="16"/>
        <v>0-17.2</v>
      </c>
      <c r="M110" s="159" t="str">
        <f t="shared" si="16"/>
        <v>0-17.3</v>
      </c>
      <c r="N110" s="159" t="str">
        <f t="shared" si="16"/>
        <v>0-18</v>
      </c>
      <c r="O110" s="159" t="str">
        <f t="shared" si="12"/>
        <v>0-19.1</v>
      </c>
      <c r="P110" s="159" t="str">
        <f t="shared" si="12"/>
        <v>0-19.2</v>
      </c>
      <c r="Q110" s="159" t="str">
        <f t="shared" si="13"/>
        <v>0-19.3</v>
      </c>
      <c r="R110" s="159" t="str">
        <f t="shared" si="13"/>
        <v>0-19.4</v>
      </c>
      <c r="S110" s="159" t="str">
        <f t="shared" si="15"/>
        <v>0-21.1</v>
      </c>
      <c r="T110" s="159" t="str">
        <f t="shared" si="15"/>
        <v>0-21.2</v>
      </c>
      <c r="U110" s="159" t="str">
        <f t="shared" si="15"/>
        <v>0-23</v>
      </c>
      <c r="V110" s="159" t="str">
        <f t="shared" si="15"/>
        <v>0-24</v>
      </c>
      <c r="W110" s="159"/>
      <c r="X110" s="159">
        <v>0</v>
      </c>
      <c r="Y110" s="159">
        <v>0</v>
      </c>
      <c r="Z110" s="159">
        <v>0</v>
      </c>
      <c r="AA110" s="159">
        <v>0</v>
      </c>
      <c r="AB110" s="159">
        <v>0</v>
      </c>
      <c r="AC110" s="159">
        <v>0</v>
      </c>
      <c r="AD110" s="159">
        <v>0</v>
      </c>
      <c r="AE110" s="159">
        <v>0</v>
      </c>
      <c r="AF110" s="159">
        <v>0</v>
      </c>
      <c r="AG110" s="159">
        <v>0</v>
      </c>
      <c r="AH110" s="159">
        <v>0</v>
      </c>
      <c r="AI110" s="159">
        <v>0</v>
      </c>
      <c r="AJ110" s="159">
        <v>0</v>
      </c>
      <c r="AK110" s="159">
        <v>0</v>
      </c>
      <c r="AL110" s="159">
        <v>0</v>
      </c>
      <c r="AM110" s="159">
        <v>0</v>
      </c>
      <c r="AN110" s="159">
        <v>0</v>
      </c>
      <c r="AO110" s="159"/>
    </row>
    <row r="111" spans="3:41" ht="13" hidden="1" thickBot="1" x14ac:dyDescent="0.3">
      <c r="C111" s="90">
        <f t="shared" si="9"/>
        <v>0</v>
      </c>
      <c r="D111" s="159" t="str">
        <f t="shared" si="10"/>
        <v>0-1</v>
      </c>
      <c r="E111" s="159" t="str">
        <f t="shared" si="16"/>
        <v>0-2.1</v>
      </c>
      <c r="F111" s="159" t="str">
        <f t="shared" si="16"/>
        <v>0-4</v>
      </c>
      <c r="G111" s="159" t="str">
        <f t="shared" si="16"/>
        <v>0-5.1</v>
      </c>
      <c r="H111" s="159" t="str">
        <f t="shared" si="16"/>
        <v>0-5.2</v>
      </c>
      <c r="I111" s="159" t="str">
        <f t="shared" si="16"/>
        <v>0-9</v>
      </c>
      <c r="J111" s="159" t="str">
        <f t="shared" si="16"/>
        <v>0-11</v>
      </c>
      <c r="K111" s="159" t="str">
        <f t="shared" si="16"/>
        <v>0-17.1</v>
      </c>
      <c r="L111" s="159" t="str">
        <f t="shared" si="16"/>
        <v>0-17.2</v>
      </c>
      <c r="M111" s="159" t="str">
        <f t="shared" si="16"/>
        <v>0-17.3</v>
      </c>
      <c r="N111" s="159" t="str">
        <f t="shared" si="16"/>
        <v>0-18</v>
      </c>
      <c r="O111" s="159" t="str">
        <f t="shared" si="12"/>
        <v>0-19.1</v>
      </c>
      <c r="P111" s="159" t="str">
        <f t="shared" si="12"/>
        <v>0-19.2</v>
      </c>
      <c r="Q111" s="159" t="str">
        <f t="shared" si="13"/>
        <v>0-19.3</v>
      </c>
      <c r="R111" s="159" t="str">
        <f t="shared" si="13"/>
        <v>0-19.4</v>
      </c>
      <c r="S111" s="159" t="str">
        <f t="shared" si="15"/>
        <v>0-21.1</v>
      </c>
      <c r="T111" s="159" t="str">
        <f t="shared" si="15"/>
        <v>0-21.2</v>
      </c>
      <c r="U111" s="159" t="str">
        <f t="shared" si="15"/>
        <v>0-23</v>
      </c>
      <c r="V111" s="159" t="str">
        <f t="shared" si="15"/>
        <v>0-24</v>
      </c>
      <c r="W111" s="159"/>
      <c r="X111" s="159">
        <v>0</v>
      </c>
      <c r="Y111" s="159">
        <v>0</v>
      </c>
      <c r="Z111" s="159">
        <v>0</v>
      </c>
      <c r="AA111" s="159">
        <v>0</v>
      </c>
      <c r="AB111" s="159">
        <v>0</v>
      </c>
      <c r="AC111" s="159">
        <v>0</v>
      </c>
      <c r="AD111" s="159">
        <v>0</v>
      </c>
      <c r="AE111" s="159">
        <v>0</v>
      </c>
      <c r="AF111" s="159">
        <v>0</v>
      </c>
      <c r="AG111" s="159">
        <v>0</v>
      </c>
      <c r="AH111" s="159">
        <v>0</v>
      </c>
      <c r="AI111" s="159">
        <v>0</v>
      </c>
      <c r="AJ111" s="159">
        <v>0</v>
      </c>
      <c r="AK111" s="159">
        <v>0</v>
      </c>
      <c r="AL111" s="159">
        <v>0</v>
      </c>
      <c r="AM111" s="159">
        <v>0</v>
      </c>
      <c r="AN111" s="159">
        <v>0</v>
      </c>
      <c r="AO111" s="159"/>
    </row>
    <row r="112" spans="3:41" ht="13" hidden="1" thickBot="1" x14ac:dyDescent="0.3">
      <c r="C112" s="90">
        <f t="shared" si="9"/>
        <v>0</v>
      </c>
      <c r="D112" s="159" t="str">
        <f t="shared" si="10"/>
        <v>0-1</v>
      </c>
      <c r="E112" s="159" t="str">
        <f t="shared" si="16"/>
        <v>0-2.1</v>
      </c>
      <c r="F112" s="159" t="str">
        <f t="shared" si="16"/>
        <v>0-4</v>
      </c>
      <c r="G112" s="159" t="str">
        <f t="shared" si="16"/>
        <v>0-5.1</v>
      </c>
      <c r="H112" s="159" t="str">
        <f t="shared" si="16"/>
        <v>0-5.2</v>
      </c>
      <c r="I112" s="159" t="str">
        <f t="shared" si="16"/>
        <v>0-9</v>
      </c>
      <c r="J112" s="159" t="str">
        <f t="shared" si="16"/>
        <v>0-11</v>
      </c>
      <c r="K112" s="159" t="str">
        <f t="shared" si="16"/>
        <v>0-17.1</v>
      </c>
      <c r="L112" s="159" t="str">
        <f t="shared" si="16"/>
        <v>0-17.2</v>
      </c>
      <c r="M112" s="159" t="str">
        <f t="shared" si="16"/>
        <v>0-17.3</v>
      </c>
      <c r="N112" s="159" t="str">
        <f t="shared" si="16"/>
        <v>0-18</v>
      </c>
      <c r="O112" s="159" t="str">
        <f t="shared" si="12"/>
        <v>0-19.1</v>
      </c>
      <c r="P112" s="159" t="str">
        <f t="shared" si="12"/>
        <v>0-19.2</v>
      </c>
      <c r="Q112" s="159" t="str">
        <f t="shared" si="13"/>
        <v>0-19.3</v>
      </c>
      <c r="R112" s="159" t="str">
        <f t="shared" si="13"/>
        <v>0-19.4</v>
      </c>
      <c r="S112" s="159" t="str">
        <f t="shared" si="15"/>
        <v>0-21.1</v>
      </c>
      <c r="T112" s="159" t="str">
        <f t="shared" si="15"/>
        <v>0-21.2</v>
      </c>
      <c r="U112" s="159" t="str">
        <f t="shared" si="15"/>
        <v>0-23</v>
      </c>
      <c r="V112" s="159" t="str">
        <f t="shared" si="15"/>
        <v>0-24</v>
      </c>
      <c r="W112" s="159"/>
      <c r="X112" s="159">
        <v>0</v>
      </c>
      <c r="Y112" s="159">
        <v>0</v>
      </c>
      <c r="Z112" s="159">
        <v>0</v>
      </c>
      <c r="AA112" s="159">
        <v>0</v>
      </c>
      <c r="AB112" s="159">
        <v>0</v>
      </c>
      <c r="AC112" s="159">
        <v>0</v>
      </c>
      <c r="AD112" s="159">
        <v>0</v>
      </c>
      <c r="AE112" s="159">
        <v>0</v>
      </c>
      <c r="AF112" s="159">
        <v>0</v>
      </c>
      <c r="AG112" s="159">
        <v>0</v>
      </c>
      <c r="AH112" s="159">
        <v>0</v>
      </c>
      <c r="AI112" s="159">
        <v>0</v>
      </c>
      <c r="AJ112" s="159">
        <v>0</v>
      </c>
      <c r="AK112" s="159">
        <v>0</v>
      </c>
      <c r="AL112" s="159">
        <v>0</v>
      </c>
      <c r="AM112" s="159">
        <v>0</v>
      </c>
      <c r="AN112" s="159">
        <v>0</v>
      </c>
      <c r="AO112" s="159"/>
    </row>
    <row r="113" spans="3:41" ht="13" hidden="1" thickBot="1" x14ac:dyDescent="0.3">
      <c r="C113" s="90">
        <f t="shared" si="9"/>
        <v>0</v>
      </c>
      <c r="D113" s="159" t="str">
        <f t="shared" si="10"/>
        <v>0-1</v>
      </c>
      <c r="E113" s="159" t="str">
        <f t="shared" si="16"/>
        <v>0-2.1</v>
      </c>
      <c r="F113" s="159" t="str">
        <f t="shared" si="16"/>
        <v>0-4</v>
      </c>
      <c r="G113" s="159" t="str">
        <f t="shared" si="16"/>
        <v>0-5.1</v>
      </c>
      <c r="H113" s="159" t="str">
        <f t="shared" si="16"/>
        <v>0-5.2</v>
      </c>
      <c r="I113" s="159" t="str">
        <f t="shared" si="16"/>
        <v>0-9</v>
      </c>
      <c r="J113" s="159" t="str">
        <f t="shared" si="16"/>
        <v>0-11</v>
      </c>
      <c r="K113" s="159" t="str">
        <f t="shared" si="16"/>
        <v>0-17.1</v>
      </c>
      <c r="L113" s="159" t="str">
        <f t="shared" si="16"/>
        <v>0-17.2</v>
      </c>
      <c r="M113" s="159" t="str">
        <f t="shared" si="16"/>
        <v>0-17.3</v>
      </c>
      <c r="N113" s="159" t="str">
        <f t="shared" si="16"/>
        <v>0-18</v>
      </c>
      <c r="O113" s="159" t="str">
        <f t="shared" si="12"/>
        <v>0-19.1</v>
      </c>
      <c r="P113" s="159" t="str">
        <f t="shared" si="12"/>
        <v>0-19.2</v>
      </c>
      <c r="Q113" s="159" t="str">
        <f t="shared" si="13"/>
        <v>0-19.3</v>
      </c>
      <c r="R113" s="159" t="str">
        <f t="shared" si="13"/>
        <v>0-19.4</v>
      </c>
      <c r="S113" s="159" t="str">
        <f t="shared" si="15"/>
        <v>0-21.1</v>
      </c>
      <c r="T113" s="159" t="str">
        <f t="shared" si="15"/>
        <v>0-21.2</v>
      </c>
      <c r="U113" s="159" t="str">
        <f t="shared" si="15"/>
        <v>0-23</v>
      </c>
      <c r="V113" s="159" t="str">
        <f t="shared" si="15"/>
        <v>0-24</v>
      </c>
      <c r="W113" s="159"/>
      <c r="X113" s="159">
        <v>0</v>
      </c>
      <c r="Y113" s="159">
        <v>0</v>
      </c>
      <c r="Z113" s="159">
        <v>0</v>
      </c>
      <c r="AA113" s="159">
        <v>0</v>
      </c>
      <c r="AB113" s="159">
        <v>0</v>
      </c>
      <c r="AC113" s="159">
        <v>0</v>
      </c>
      <c r="AD113" s="159">
        <v>0</v>
      </c>
      <c r="AE113" s="159">
        <v>0</v>
      </c>
      <c r="AF113" s="159">
        <v>0</v>
      </c>
      <c r="AG113" s="159">
        <v>0</v>
      </c>
      <c r="AH113" s="159">
        <v>0</v>
      </c>
      <c r="AI113" s="159">
        <v>0</v>
      </c>
      <c r="AJ113" s="159">
        <v>0</v>
      </c>
      <c r="AK113" s="159">
        <v>0</v>
      </c>
      <c r="AL113" s="159">
        <v>0</v>
      </c>
      <c r="AM113" s="159">
        <v>0</v>
      </c>
      <c r="AN113" s="159">
        <v>0</v>
      </c>
      <c r="AO113" s="159"/>
    </row>
    <row r="114" spans="3:41" ht="13" hidden="1" thickBot="1" x14ac:dyDescent="0.3">
      <c r="C114" s="90">
        <f t="shared" si="9"/>
        <v>0</v>
      </c>
      <c r="D114" s="159" t="str">
        <f t="shared" si="10"/>
        <v>0-1</v>
      </c>
      <c r="E114" s="159" t="str">
        <f t="shared" si="16"/>
        <v>0-2.1</v>
      </c>
      <c r="F114" s="159" t="str">
        <f t="shared" si="16"/>
        <v>0-4</v>
      </c>
      <c r="G114" s="159" t="str">
        <f t="shared" si="16"/>
        <v>0-5.1</v>
      </c>
      <c r="H114" s="159" t="str">
        <f t="shared" si="16"/>
        <v>0-5.2</v>
      </c>
      <c r="I114" s="159" t="str">
        <f t="shared" si="16"/>
        <v>0-9</v>
      </c>
      <c r="J114" s="159" t="str">
        <f t="shared" si="16"/>
        <v>0-11</v>
      </c>
      <c r="K114" s="159" t="str">
        <f t="shared" si="16"/>
        <v>0-17.1</v>
      </c>
      <c r="L114" s="159" t="str">
        <f t="shared" si="16"/>
        <v>0-17.2</v>
      </c>
      <c r="M114" s="159" t="str">
        <f t="shared" si="16"/>
        <v>0-17.3</v>
      </c>
      <c r="N114" s="159" t="str">
        <f t="shared" si="16"/>
        <v>0-18</v>
      </c>
      <c r="O114" s="159" t="str">
        <f t="shared" si="12"/>
        <v>0-19.1</v>
      </c>
      <c r="P114" s="159" t="str">
        <f t="shared" si="12"/>
        <v>0-19.2</v>
      </c>
      <c r="Q114" s="159" t="str">
        <f t="shared" si="13"/>
        <v>0-19.3</v>
      </c>
      <c r="R114" s="159" t="str">
        <f t="shared" si="13"/>
        <v>0-19.4</v>
      </c>
      <c r="S114" s="159" t="str">
        <f t="shared" si="15"/>
        <v>0-21.1</v>
      </c>
      <c r="T114" s="159" t="str">
        <f t="shared" si="15"/>
        <v>0-21.2</v>
      </c>
      <c r="U114" s="159" t="str">
        <f t="shared" si="15"/>
        <v>0-23</v>
      </c>
      <c r="V114" s="159" t="str">
        <f t="shared" si="15"/>
        <v>0-24</v>
      </c>
      <c r="W114" s="159"/>
      <c r="X114" s="159">
        <v>0</v>
      </c>
      <c r="Y114" s="159">
        <v>0</v>
      </c>
      <c r="Z114" s="159">
        <v>0</v>
      </c>
      <c r="AA114" s="159">
        <v>0</v>
      </c>
      <c r="AB114" s="159">
        <v>0</v>
      </c>
      <c r="AC114" s="159">
        <v>0</v>
      </c>
      <c r="AD114" s="159">
        <v>0</v>
      </c>
      <c r="AE114" s="159">
        <v>0</v>
      </c>
      <c r="AF114" s="159">
        <v>0</v>
      </c>
      <c r="AG114" s="159">
        <v>0</v>
      </c>
      <c r="AH114" s="159">
        <v>0</v>
      </c>
      <c r="AI114" s="159">
        <v>0</v>
      </c>
      <c r="AJ114" s="159">
        <v>0</v>
      </c>
      <c r="AK114" s="159">
        <v>0</v>
      </c>
      <c r="AL114" s="159">
        <v>0</v>
      </c>
      <c r="AM114" s="159">
        <v>0</v>
      </c>
      <c r="AN114" s="159">
        <v>0</v>
      </c>
      <c r="AO114" s="159"/>
    </row>
    <row r="115" spans="3:41" ht="13" hidden="1" thickBot="1" x14ac:dyDescent="0.3">
      <c r="C115" s="90">
        <f t="shared" si="9"/>
        <v>0</v>
      </c>
      <c r="D115" s="159" t="str">
        <f t="shared" si="10"/>
        <v>0-1</v>
      </c>
      <c r="E115" s="159" t="str">
        <f t="shared" si="16"/>
        <v>0-2.1</v>
      </c>
      <c r="F115" s="159" t="str">
        <f t="shared" si="16"/>
        <v>0-4</v>
      </c>
      <c r="G115" s="159" t="str">
        <f t="shared" si="16"/>
        <v>0-5.1</v>
      </c>
      <c r="H115" s="159" t="str">
        <f t="shared" si="16"/>
        <v>0-5.2</v>
      </c>
      <c r="I115" s="159" t="str">
        <f t="shared" si="16"/>
        <v>0-9</v>
      </c>
      <c r="J115" s="159" t="str">
        <f t="shared" si="16"/>
        <v>0-11</v>
      </c>
      <c r="K115" s="159" t="str">
        <f t="shared" si="16"/>
        <v>0-17.1</v>
      </c>
      <c r="L115" s="159" t="str">
        <f t="shared" si="16"/>
        <v>0-17.2</v>
      </c>
      <c r="M115" s="159" t="str">
        <f t="shared" si="16"/>
        <v>0-17.3</v>
      </c>
      <c r="N115" s="159" t="str">
        <f t="shared" si="16"/>
        <v>0-18</v>
      </c>
      <c r="O115" s="159" t="str">
        <f t="shared" si="12"/>
        <v>0-19.1</v>
      </c>
      <c r="P115" s="159" t="str">
        <f t="shared" si="12"/>
        <v>0-19.2</v>
      </c>
      <c r="Q115" s="159" t="str">
        <f t="shared" si="13"/>
        <v>0-19.3</v>
      </c>
      <c r="R115" s="159" t="str">
        <f t="shared" si="13"/>
        <v>0-19.4</v>
      </c>
      <c r="S115" s="159" t="str">
        <f t="shared" si="15"/>
        <v>0-21.1</v>
      </c>
      <c r="T115" s="159" t="str">
        <f t="shared" si="15"/>
        <v>0-21.2</v>
      </c>
      <c r="U115" s="159" t="str">
        <f t="shared" si="15"/>
        <v>0-23</v>
      </c>
      <c r="V115" s="159" t="str">
        <f t="shared" si="15"/>
        <v>0-24</v>
      </c>
      <c r="W115" s="159"/>
      <c r="X115" s="159">
        <v>0</v>
      </c>
      <c r="Y115" s="159">
        <v>0</v>
      </c>
      <c r="Z115" s="159">
        <v>0</v>
      </c>
      <c r="AA115" s="159">
        <v>0</v>
      </c>
      <c r="AB115" s="159">
        <v>0</v>
      </c>
      <c r="AC115" s="159">
        <v>0</v>
      </c>
      <c r="AD115" s="159">
        <v>0</v>
      </c>
      <c r="AE115" s="159">
        <v>0</v>
      </c>
      <c r="AF115" s="159">
        <v>0</v>
      </c>
      <c r="AG115" s="159">
        <v>0</v>
      </c>
      <c r="AH115" s="159">
        <v>0</v>
      </c>
      <c r="AI115" s="159">
        <v>0</v>
      </c>
      <c r="AJ115" s="159">
        <v>0</v>
      </c>
      <c r="AK115" s="159">
        <v>0</v>
      </c>
      <c r="AL115" s="159">
        <v>0</v>
      </c>
      <c r="AM115" s="159">
        <v>0</v>
      </c>
      <c r="AN115" s="159">
        <v>0</v>
      </c>
      <c r="AO115" s="159"/>
    </row>
    <row r="116" spans="3:41" ht="13" hidden="1" thickBot="1" x14ac:dyDescent="0.3">
      <c r="C116" s="90">
        <f t="shared" si="9"/>
        <v>0</v>
      </c>
      <c r="D116" s="159" t="str">
        <f t="shared" si="10"/>
        <v>0-1</v>
      </c>
      <c r="E116" s="159" t="str">
        <f t="shared" ref="E116:R131" si="17">$C116&amp;"-"&amp;E$84</f>
        <v>0-2.1</v>
      </c>
      <c r="F116" s="159" t="str">
        <f t="shared" si="17"/>
        <v>0-4</v>
      </c>
      <c r="G116" s="159" t="str">
        <f t="shared" si="17"/>
        <v>0-5.1</v>
      </c>
      <c r="H116" s="159" t="str">
        <f t="shared" si="17"/>
        <v>0-5.2</v>
      </c>
      <c r="I116" s="159" t="str">
        <f t="shared" si="17"/>
        <v>0-9</v>
      </c>
      <c r="J116" s="159" t="str">
        <f t="shared" si="17"/>
        <v>0-11</v>
      </c>
      <c r="K116" s="159" t="str">
        <f t="shared" si="17"/>
        <v>0-17.1</v>
      </c>
      <c r="L116" s="159" t="str">
        <f t="shared" si="17"/>
        <v>0-17.2</v>
      </c>
      <c r="M116" s="159" t="str">
        <f t="shared" si="17"/>
        <v>0-17.3</v>
      </c>
      <c r="N116" s="159" t="str">
        <f t="shared" si="17"/>
        <v>0-18</v>
      </c>
      <c r="O116" s="159" t="str">
        <f t="shared" si="12"/>
        <v>0-19.1</v>
      </c>
      <c r="P116" s="159" t="str">
        <f t="shared" si="12"/>
        <v>0-19.2</v>
      </c>
      <c r="Q116" s="159" t="str">
        <f t="shared" si="13"/>
        <v>0-19.3</v>
      </c>
      <c r="R116" s="159" t="str">
        <f t="shared" si="13"/>
        <v>0-19.4</v>
      </c>
      <c r="S116" s="159" t="str">
        <f t="shared" si="15"/>
        <v>0-21.1</v>
      </c>
      <c r="T116" s="159" t="str">
        <f t="shared" si="15"/>
        <v>0-21.2</v>
      </c>
      <c r="U116" s="159" t="str">
        <f t="shared" ref="S116:V131" si="18">$C116&amp;"-"&amp;U$84</f>
        <v>0-23</v>
      </c>
      <c r="V116" s="159" t="str">
        <f t="shared" si="18"/>
        <v>0-24</v>
      </c>
      <c r="W116" s="159"/>
      <c r="X116" s="159">
        <v>0</v>
      </c>
      <c r="Y116" s="159">
        <v>0</v>
      </c>
      <c r="Z116" s="159">
        <v>0</v>
      </c>
      <c r="AA116" s="159">
        <v>0</v>
      </c>
      <c r="AB116" s="159">
        <v>0</v>
      </c>
      <c r="AC116" s="159">
        <v>0</v>
      </c>
      <c r="AD116" s="159">
        <v>0</v>
      </c>
      <c r="AE116" s="159">
        <v>0</v>
      </c>
      <c r="AF116" s="159">
        <v>0</v>
      </c>
      <c r="AG116" s="159">
        <v>0</v>
      </c>
      <c r="AH116" s="159">
        <v>0</v>
      </c>
      <c r="AI116" s="159">
        <v>0</v>
      </c>
      <c r="AJ116" s="159">
        <v>0</v>
      </c>
      <c r="AK116" s="159">
        <v>0</v>
      </c>
      <c r="AL116" s="159">
        <v>0</v>
      </c>
      <c r="AM116" s="159">
        <v>0</v>
      </c>
      <c r="AN116" s="159">
        <v>0</v>
      </c>
      <c r="AO116" s="159"/>
    </row>
    <row r="117" spans="3:41" ht="13" hidden="1" thickBot="1" x14ac:dyDescent="0.3">
      <c r="C117" s="90">
        <f t="shared" si="9"/>
        <v>0</v>
      </c>
      <c r="D117" s="159" t="str">
        <f t="shared" si="10"/>
        <v>0-1</v>
      </c>
      <c r="E117" s="159" t="str">
        <f t="shared" si="17"/>
        <v>0-2.1</v>
      </c>
      <c r="F117" s="159" t="str">
        <f t="shared" si="17"/>
        <v>0-4</v>
      </c>
      <c r="G117" s="159" t="str">
        <f t="shared" si="17"/>
        <v>0-5.1</v>
      </c>
      <c r="H117" s="159" t="str">
        <f t="shared" si="17"/>
        <v>0-5.2</v>
      </c>
      <c r="I117" s="159" t="str">
        <f t="shared" si="17"/>
        <v>0-9</v>
      </c>
      <c r="J117" s="159" t="str">
        <f t="shared" si="17"/>
        <v>0-11</v>
      </c>
      <c r="K117" s="159" t="str">
        <f t="shared" si="17"/>
        <v>0-17.1</v>
      </c>
      <c r="L117" s="159" t="str">
        <f t="shared" si="17"/>
        <v>0-17.2</v>
      </c>
      <c r="M117" s="159" t="str">
        <f t="shared" si="17"/>
        <v>0-17.3</v>
      </c>
      <c r="N117" s="159" t="str">
        <f t="shared" si="17"/>
        <v>0-18</v>
      </c>
      <c r="O117" s="159" t="str">
        <f t="shared" si="12"/>
        <v>0-19.1</v>
      </c>
      <c r="P117" s="159" t="str">
        <f t="shared" si="12"/>
        <v>0-19.2</v>
      </c>
      <c r="Q117" s="159" t="str">
        <f t="shared" si="13"/>
        <v>0-19.3</v>
      </c>
      <c r="R117" s="159" t="str">
        <f t="shared" si="13"/>
        <v>0-19.4</v>
      </c>
      <c r="S117" s="159" t="str">
        <f t="shared" si="18"/>
        <v>0-21.1</v>
      </c>
      <c r="T117" s="159" t="str">
        <f t="shared" si="18"/>
        <v>0-21.2</v>
      </c>
      <c r="U117" s="159" t="str">
        <f t="shared" si="18"/>
        <v>0-23</v>
      </c>
      <c r="V117" s="159" t="str">
        <f t="shared" si="18"/>
        <v>0-24</v>
      </c>
      <c r="W117" s="159"/>
      <c r="X117" s="159">
        <v>0</v>
      </c>
      <c r="Y117" s="159">
        <v>0</v>
      </c>
      <c r="Z117" s="159">
        <v>0</v>
      </c>
      <c r="AA117" s="159">
        <v>0</v>
      </c>
      <c r="AB117" s="159">
        <v>0</v>
      </c>
      <c r="AC117" s="159">
        <v>0</v>
      </c>
      <c r="AD117" s="159">
        <v>0</v>
      </c>
      <c r="AE117" s="159">
        <v>0</v>
      </c>
      <c r="AF117" s="159">
        <v>0</v>
      </c>
      <c r="AG117" s="159">
        <v>0</v>
      </c>
      <c r="AH117" s="159">
        <v>0</v>
      </c>
      <c r="AI117" s="159">
        <v>0</v>
      </c>
      <c r="AJ117" s="159">
        <v>0</v>
      </c>
      <c r="AK117" s="159">
        <v>0</v>
      </c>
      <c r="AL117" s="159">
        <v>0</v>
      </c>
      <c r="AM117" s="159">
        <v>0</v>
      </c>
      <c r="AN117" s="159">
        <v>0</v>
      </c>
      <c r="AO117" s="159"/>
    </row>
    <row r="118" spans="3:41" ht="13" hidden="1" thickBot="1" x14ac:dyDescent="0.3">
      <c r="C118" s="90">
        <f t="shared" si="9"/>
        <v>0</v>
      </c>
      <c r="D118" s="159" t="str">
        <f t="shared" si="10"/>
        <v>0-1</v>
      </c>
      <c r="E118" s="159" t="str">
        <f t="shared" si="17"/>
        <v>0-2.1</v>
      </c>
      <c r="F118" s="159" t="str">
        <f t="shared" si="17"/>
        <v>0-4</v>
      </c>
      <c r="G118" s="159" t="str">
        <f t="shared" si="17"/>
        <v>0-5.1</v>
      </c>
      <c r="H118" s="159" t="str">
        <f t="shared" si="17"/>
        <v>0-5.2</v>
      </c>
      <c r="I118" s="159" t="str">
        <f t="shared" si="17"/>
        <v>0-9</v>
      </c>
      <c r="J118" s="159" t="str">
        <f t="shared" si="17"/>
        <v>0-11</v>
      </c>
      <c r="K118" s="159" t="str">
        <f t="shared" si="17"/>
        <v>0-17.1</v>
      </c>
      <c r="L118" s="159" t="str">
        <f t="shared" si="17"/>
        <v>0-17.2</v>
      </c>
      <c r="M118" s="159" t="str">
        <f t="shared" si="17"/>
        <v>0-17.3</v>
      </c>
      <c r="N118" s="159" t="str">
        <f t="shared" si="17"/>
        <v>0-18</v>
      </c>
      <c r="O118" s="159" t="str">
        <f t="shared" si="12"/>
        <v>0-19.1</v>
      </c>
      <c r="P118" s="159" t="str">
        <f t="shared" si="12"/>
        <v>0-19.2</v>
      </c>
      <c r="Q118" s="159" t="str">
        <f t="shared" si="13"/>
        <v>0-19.3</v>
      </c>
      <c r="R118" s="159" t="str">
        <f t="shared" si="13"/>
        <v>0-19.4</v>
      </c>
      <c r="S118" s="159" t="str">
        <f t="shared" si="18"/>
        <v>0-21.1</v>
      </c>
      <c r="T118" s="159" t="str">
        <f t="shared" si="18"/>
        <v>0-21.2</v>
      </c>
      <c r="U118" s="159" t="str">
        <f t="shared" si="18"/>
        <v>0-23</v>
      </c>
      <c r="V118" s="159" t="str">
        <f t="shared" si="18"/>
        <v>0-24</v>
      </c>
      <c r="W118" s="159"/>
      <c r="X118" s="159">
        <v>0</v>
      </c>
      <c r="Y118" s="159">
        <v>0</v>
      </c>
      <c r="Z118" s="159">
        <v>0</v>
      </c>
      <c r="AA118" s="159">
        <v>0</v>
      </c>
      <c r="AB118" s="159">
        <v>0</v>
      </c>
      <c r="AC118" s="159">
        <v>0</v>
      </c>
      <c r="AD118" s="159">
        <v>0</v>
      </c>
      <c r="AE118" s="159">
        <v>0</v>
      </c>
      <c r="AF118" s="159">
        <v>0</v>
      </c>
      <c r="AG118" s="159">
        <v>0</v>
      </c>
      <c r="AH118" s="159">
        <v>0</v>
      </c>
      <c r="AI118" s="159">
        <v>0</v>
      </c>
      <c r="AJ118" s="159">
        <v>0</v>
      </c>
      <c r="AK118" s="159">
        <v>0</v>
      </c>
      <c r="AL118" s="159">
        <v>0</v>
      </c>
      <c r="AM118" s="159">
        <v>0</v>
      </c>
      <c r="AN118" s="159">
        <v>0</v>
      </c>
      <c r="AO118" s="159"/>
    </row>
    <row r="119" spans="3:41" ht="13" hidden="1" thickBot="1" x14ac:dyDescent="0.3">
      <c r="C119" s="90">
        <f t="shared" si="9"/>
        <v>0</v>
      </c>
      <c r="D119" s="159" t="str">
        <f t="shared" si="10"/>
        <v>0-1</v>
      </c>
      <c r="E119" s="159" t="str">
        <f t="shared" si="17"/>
        <v>0-2.1</v>
      </c>
      <c r="F119" s="159" t="str">
        <f t="shared" si="17"/>
        <v>0-4</v>
      </c>
      <c r="G119" s="159" t="str">
        <f t="shared" si="17"/>
        <v>0-5.1</v>
      </c>
      <c r="H119" s="159" t="str">
        <f t="shared" si="17"/>
        <v>0-5.2</v>
      </c>
      <c r="I119" s="159" t="str">
        <f t="shared" si="17"/>
        <v>0-9</v>
      </c>
      <c r="J119" s="159" t="str">
        <f t="shared" si="17"/>
        <v>0-11</v>
      </c>
      <c r="K119" s="159" t="str">
        <f t="shared" si="17"/>
        <v>0-17.1</v>
      </c>
      <c r="L119" s="159" t="str">
        <f t="shared" si="17"/>
        <v>0-17.2</v>
      </c>
      <c r="M119" s="159" t="str">
        <f t="shared" si="17"/>
        <v>0-17.3</v>
      </c>
      <c r="N119" s="159" t="str">
        <f t="shared" si="17"/>
        <v>0-18</v>
      </c>
      <c r="O119" s="159" t="str">
        <f t="shared" si="12"/>
        <v>0-19.1</v>
      </c>
      <c r="P119" s="159" t="str">
        <f t="shared" si="12"/>
        <v>0-19.2</v>
      </c>
      <c r="Q119" s="159" t="str">
        <f t="shared" si="13"/>
        <v>0-19.3</v>
      </c>
      <c r="R119" s="159" t="str">
        <f t="shared" si="13"/>
        <v>0-19.4</v>
      </c>
      <c r="S119" s="159" t="str">
        <f t="shared" si="18"/>
        <v>0-21.1</v>
      </c>
      <c r="T119" s="159" t="str">
        <f t="shared" si="18"/>
        <v>0-21.2</v>
      </c>
      <c r="U119" s="159" t="str">
        <f t="shared" si="18"/>
        <v>0-23</v>
      </c>
      <c r="V119" s="159" t="str">
        <f t="shared" si="18"/>
        <v>0-24</v>
      </c>
      <c r="W119" s="159"/>
      <c r="X119" s="159">
        <v>0</v>
      </c>
      <c r="Y119" s="159">
        <v>0</v>
      </c>
      <c r="Z119" s="159">
        <v>0</v>
      </c>
      <c r="AA119" s="159">
        <v>0</v>
      </c>
      <c r="AB119" s="159">
        <v>0</v>
      </c>
      <c r="AC119" s="159">
        <v>0</v>
      </c>
      <c r="AD119" s="159">
        <v>0</v>
      </c>
      <c r="AE119" s="159">
        <v>0</v>
      </c>
      <c r="AF119" s="159">
        <v>0</v>
      </c>
      <c r="AG119" s="159">
        <v>0</v>
      </c>
      <c r="AH119" s="159">
        <v>0</v>
      </c>
      <c r="AI119" s="159">
        <v>0</v>
      </c>
      <c r="AJ119" s="159">
        <v>0</v>
      </c>
      <c r="AK119" s="159">
        <v>0</v>
      </c>
      <c r="AL119" s="159">
        <v>0</v>
      </c>
      <c r="AM119" s="159">
        <v>0</v>
      </c>
      <c r="AN119" s="159">
        <v>0</v>
      </c>
      <c r="AO119" s="159"/>
    </row>
    <row r="120" spans="3:41" ht="13" hidden="1" thickBot="1" x14ac:dyDescent="0.3">
      <c r="C120" s="90">
        <f t="shared" si="9"/>
        <v>0</v>
      </c>
      <c r="D120" s="159" t="str">
        <f t="shared" si="10"/>
        <v>0-1</v>
      </c>
      <c r="E120" s="159" t="str">
        <f t="shared" si="17"/>
        <v>0-2.1</v>
      </c>
      <c r="F120" s="159" t="str">
        <f t="shared" si="17"/>
        <v>0-4</v>
      </c>
      <c r="G120" s="159" t="str">
        <f t="shared" si="17"/>
        <v>0-5.1</v>
      </c>
      <c r="H120" s="159" t="str">
        <f t="shared" si="17"/>
        <v>0-5.2</v>
      </c>
      <c r="I120" s="159" t="str">
        <f t="shared" si="17"/>
        <v>0-9</v>
      </c>
      <c r="J120" s="159" t="str">
        <f t="shared" si="17"/>
        <v>0-11</v>
      </c>
      <c r="K120" s="159" t="str">
        <f t="shared" si="17"/>
        <v>0-17.1</v>
      </c>
      <c r="L120" s="159" t="str">
        <f t="shared" si="17"/>
        <v>0-17.2</v>
      </c>
      <c r="M120" s="159" t="str">
        <f t="shared" si="17"/>
        <v>0-17.3</v>
      </c>
      <c r="N120" s="159" t="str">
        <f t="shared" si="17"/>
        <v>0-18</v>
      </c>
      <c r="O120" s="159" t="str">
        <f t="shared" si="12"/>
        <v>0-19.1</v>
      </c>
      <c r="P120" s="159" t="str">
        <f t="shared" si="12"/>
        <v>0-19.2</v>
      </c>
      <c r="Q120" s="159" t="str">
        <f t="shared" si="13"/>
        <v>0-19.3</v>
      </c>
      <c r="R120" s="159" t="str">
        <f t="shared" si="13"/>
        <v>0-19.4</v>
      </c>
      <c r="S120" s="159" t="str">
        <f t="shared" si="18"/>
        <v>0-21.1</v>
      </c>
      <c r="T120" s="159" t="str">
        <f t="shared" si="18"/>
        <v>0-21.2</v>
      </c>
      <c r="U120" s="159" t="str">
        <f t="shared" si="18"/>
        <v>0-23</v>
      </c>
      <c r="V120" s="159" t="str">
        <f t="shared" si="18"/>
        <v>0-24</v>
      </c>
      <c r="W120" s="159"/>
      <c r="X120" s="159">
        <v>0</v>
      </c>
      <c r="Y120" s="159">
        <v>0</v>
      </c>
      <c r="Z120" s="159">
        <v>0</v>
      </c>
      <c r="AA120" s="159">
        <v>0</v>
      </c>
      <c r="AB120" s="159">
        <v>0</v>
      </c>
      <c r="AC120" s="159">
        <v>0</v>
      </c>
      <c r="AD120" s="159">
        <v>0</v>
      </c>
      <c r="AE120" s="159">
        <v>0</v>
      </c>
      <c r="AF120" s="159">
        <v>0</v>
      </c>
      <c r="AG120" s="159">
        <v>0</v>
      </c>
      <c r="AH120" s="159">
        <v>0</v>
      </c>
      <c r="AI120" s="159">
        <v>0</v>
      </c>
      <c r="AJ120" s="159">
        <v>0</v>
      </c>
      <c r="AK120" s="159">
        <v>0</v>
      </c>
      <c r="AL120" s="159">
        <v>0</v>
      </c>
      <c r="AM120" s="159">
        <v>0</v>
      </c>
      <c r="AN120" s="159">
        <v>0</v>
      </c>
      <c r="AO120" s="159"/>
    </row>
    <row r="121" spans="3:41" ht="13" hidden="1" thickBot="1" x14ac:dyDescent="0.3">
      <c r="C121" s="90">
        <f t="shared" si="9"/>
        <v>0</v>
      </c>
      <c r="D121" s="159" t="str">
        <f t="shared" si="10"/>
        <v>0-1</v>
      </c>
      <c r="E121" s="159" t="str">
        <f t="shared" si="17"/>
        <v>0-2.1</v>
      </c>
      <c r="F121" s="159" t="str">
        <f t="shared" si="17"/>
        <v>0-4</v>
      </c>
      <c r="G121" s="159" t="str">
        <f t="shared" si="17"/>
        <v>0-5.1</v>
      </c>
      <c r="H121" s="159" t="str">
        <f t="shared" si="17"/>
        <v>0-5.2</v>
      </c>
      <c r="I121" s="159" t="str">
        <f t="shared" si="17"/>
        <v>0-9</v>
      </c>
      <c r="J121" s="159" t="str">
        <f t="shared" si="17"/>
        <v>0-11</v>
      </c>
      <c r="K121" s="159" t="str">
        <f t="shared" si="17"/>
        <v>0-17.1</v>
      </c>
      <c r="L121" s="159" t="str">
        <f t="shared" si="17"/>
        <v>0-17.2</v>
      </c>
      <c r="M121" s="159" t="str">
        <f t="shared" si="17"/>
        <v>0-17.3</v>
      </c>
      <c r="N121" s="159" t="str">
        <f t="shared" si="17"/>
        <v>0-18</v>
      </c>
      <c r="O121" s="159" t="str">
        <f t="shared" si="12"/>
        <v>0-19.1</v>
      </c>
      <c r="P121" s="159" t="str">
        <f t="shared" si="12"/>
        <v>0-19.2</v>
      </c>
      <c r="Q121" s="159" t="str">
        <f t="shared" si="13"/>
        <v>0-19.3</v>
      </c>
      <c r="R121" s="159" t="str">
        <f t="shared" si="13"/>
        <v>0-19.4</v>
      </c>
      <c r="S121" s="159" t="str">
        <f t="shared" si="18"/>
        <v>0-21.1</v>
      </c>
      <c r="T121" s="159" t="str">
        <f t="shared" si="18"/>
        <v>0-21.2</v>
      </c>
      <c r="U121" s="159" t="str">
        <f t="shared" si="18"/>
        <v>0-23</v>
      </c>
      <c r="V121" s="159" t="str">
        <f t="shared" si="18"/>
        <v>0-24</v>
      </c>
      <c r="W121" s="159"/>
      <c r="X121" s="159">
        <v>0</v>
      </c>
      <c r="Y121" s="159">
        <v>0</v>
      </c>
      <c r="Z121" s="159">
        <v>0</v>
      </c>
      <c r="AA121" s="159">
        <v>0</v>
      </c>
      <c r="AB121" s="159">
        <v>0</v>
      </c>
      <c r="AC121" s="159">
        <v>0</v>
      </c>
      <c r="AD121" s="159">
        <v>0</v>
      </c>
      <c r="AE121" s="159">
        <v>0</v>
      </c>
      <c r="AF121" s="159">
        <v>0</v>
      </c>
      <c r="AG121" s="159">
        <v>0</v>
      </c>
      <c r="AH121" s="159">
        <v>0</v>
      </c>
      <c r="AI121" s="159">
        <v>0</v>
      </c>
      <c r="AJ121" s="159">
        <v>0</v>
      </c>
      <c r="AK121" s="159">
        <v>0</v>
      </c>
      <c r="AL121" s="159">
        <v>0</v>
      </c>
      <c r="AM121" s="159">
        <v>0</v>
      </c>
      <c r="AN121" s="159">
        <v>0</v>
      </c>
      <c r="AO121" s="159"/>
    </row>
    <row r="122" spans="3:41" ht="13" hidden="1" thickBot="1" x14ac:dyDescent="0.3">
      <c r="C122" s="90">
        <f t="shared" si="9"/>
        <v>0</v>
      </c>
      <c r="D122" s="159" t="str">
        <f t="shared" si="10"/>
        <v>0-1</v>
      </c>
      <c r="E122" s="159" t="str">
        <f t="shared" si="17"/>
        <v>0-2.1</v>
      </c>
      <c r="F122" s="159" t="str">
        <f t="shared" si="17"/>
        <v>0-4</v>
      </c>
      <c r="G122" s="159" t="str">
        <f t="shared" si="17"/>
        <v>0-5.1</v>
      </c>
      <c r="H122" s="159" t="str">
        <f t="shared" si="17"/>
        <v>0-5.2</v>
      </c>
      <c r="I122" s="159" t="str">
        <f t="shared" si="17"/>
        <v>0-9</v>
      </c>
      <c r="J122" s="159" t="str">
        <f t="shared" si="17"/>
        <v>0-11</v>
      </c>
      <c r="K122" s="159" t="str">
        <f t="shared" si="17"/>
        <v>0-17.1</v>
      </c>
      <c r="L122" s="159" t="str">
        <f t="shared" si="17"/>
        <v>0-17.2</v>
      </c>
      <c r="M122" s="159" t="str">
        <f t="shared" si="17"/>
        <v>0-17.3</v>
      </c>
      <c r="N122" s="159" t="str">
        <f t="shared" si="17"/>
        <v>0-18</v>
      </c>
      <c r="O122" s="159" t="str">
        <f t="shared" si="12"/>
        <v>0-19.1</v>
      </c>
      <c r="P122" s="159" t="str">
        <f t="shared" si="12"/>
        <v>0-19.2</v>
      </c>
      <c r="Q122" s="159" t="str">
        <f t="shared" si="13"/>
        <v>0-19.3</v>
      </c>
      <c r="R122" s="159" t="str">
        <f t="shared" si="13"/>
        <v>0-19.4</v>
      </c>
      <c r="S122" s="159" t="str">
        <f t="shared" si="18"/>
        <v>0-21.1</v>
      </c>
      <c r="T122" s="159" t="str">
        <f t="shared" si="18"/>
        <v>0-21.2</v>
      </c>
      <c r="U122" s="159" t="str">
        <f t="shared" si="18"/>
        <v>0-23</v>
      </c>
      <c r="V122" s="159" t="str">
        <f t="shared" si="18"/>
        <v>0-24</v>
      </c>
      <c r="W122" s="159"/>
      <c r="X122" s="159">
        <v>0</v>
      </c>
      <c r="Y122" s="159">
        <v>0</v>
      </c>
      <c r="Z122" s="159">
        <v>0</v>
      </c>
      <c r="AA122" s="159">
        <v>0</v>
      </c>
      <c r="AB122" s="159">
        <v>0</v>
      </c>
      <c r="AC122" s="159">
        <v>0</v>
      </c>
      <c r="AD122" s="159">
        <v>0</v>
      </c>
      <c r="AE122" s="159">
        <v>0</v>
      </c>
      <c r="AF122" s="159">
        <v>0</v>
      </c>
      <c r="AG122" s="159">
        <v>0</v>
      </c>
      <c r="AH122" s="159">
        <v>0</v>
      </c>
      <c r="AI122" s="159">
        <v>0</v>
      </c>
      <c r="AJ122" s="159">
        <v>0</v>
      </c>
      <c r="AK122" s="159">
        <v>0</v>
      </c>
      <c r="AL122" s="159">
        <v>0</v>
      </c>
      <c r="AM122" s="159">
        <v>0</v>
      </c>
      <c r="AN122" s="159">
        <v>0</v>
      </c>
      <c r="AO122" s="159"/>
    </row>
    <row r="123" spans="3:41" ht="13" hidden="1" thickBot="1" x14ac:dyDescent="0.3">
      <c r="C123" s="90">
        <f t="shared" si="9"/>
        <v>0</v>
      </c>
      <c r="D123" s="159" t="str">
        <f t="shared" si="10"/>
        <v>0-1</v>
      </c>
      <c r="E123" s="159" t="str">
        <f t="shared" si="17"/>
        <v>0-2.1</v>
      </c>
      <c r="F123" s="159" t="str">
        <f t="shared" si="17"/>
        <v>0-4</v>
      </c>
      <c r="G123" s="159" t="str">
        <f t="shared" si="17"/>
        <v>0-5.1</v>
      </c>
      <c r="H123" s="159" t="str">
        <f t="shared" si="17"/>
        <v>0-5.2</v>
      </c>
      <c r="I123" s="159" t="str">
        <f t="shared" si="17"/>
        <v>0-9</v>
      </c>
      <c r="J123" s="159" t="str">
        <f t="shared" si="17"/>
        <v>0-11</v>
      </c>
      <c r="K123" s="159" t="str">
        <f t="shared" si="17"/>
        <v>0-17.1</v>
      </c>
      <c r="L123" s="159" t="str">
        <f t="shared" si="17"/>
        <v>0-17.2</v>
      </c>
      <c r="M123" s="159" t="str">
        <f t="shared" si="17"/>
        <v>0-17.3</v>
      </c>
      <c r="N123" s="159" t="str">
        <f t="shared" si="17"/>
        <v>0-18</v>
      </c>
      <c r="O123" s="159" t="str">
        <f t="shared" si="12"/>
        <v>0-19.1</v>
      </c>
      <c r="P123" s="159" t="str">
        <f t="shared" si="12"/>
        <v>0-19.2</v>
      </c>
      <c r="Q123" s="159" t="str">
        <f t="shared" si="13"/>
        <v>0-19.3</v>
      </c>
      <c r="R123" s="159" t="str">
        <f t="shared" si="13"/>
        <v>0-19.4</v>
      </c>
      <c r="S123" s="159" t="str">
        <f t="shared" si="18"/>
        <v>0-21.1</v>
      </c>
      <c r="T123" s="159" t="str">
        <f t="shared" si="18"/>
        <v>0-21.2</v>
      </c>
      <c r="U123" s="159" t="str">
        <f t="shared" si="18"/>
        <v>0-23</v>
      </c>
      <c r="V123" s="159" t="str">
        <f t="shared" si="18"/>
        <v>0-24</v>
      </c>
      <c r="W123" s="159"/>
      <c r="X123" s="159">
        <v>0</v>
      </c>
      <c r="Y123" s="159">
        <v>0</v>
      </c>
      <c r="Z123" s="159">
        <v>0</v>
      </c>
      <c r="AA123" s="159">
        <v>0</v>
      </c>
      <c r="AB123" s="159">
        <v>0</v>
      </c>
      <c r="AC123" s="159">
        <v>0</v>
      </c>
      <c r="AD123" s="159">
        <v>0</v>
      </c>
      <c r="AE123" s="159">
        <v>0</v>
      </c>
      <c r="AF123" s="159">
        <v>0</v>
      </c>
      <c r="AG123" s="159">
        <v>0</v>
      </c>
      <c r="AH123" s="159">
        <v>0</v>
      </c>
      <c r="AI123" s="159">
        <v>0</v>
      </c>
      <c r="AJ123" s="159">
        <v>0</v>
      </c>
      <c r="AK123" s="159">
        <v>0</v>
      </c>
      <c r="AL123" s="159">
        <v>0</v>
      </c>
      <c r="AM123" s="159">
        <v>0</v>
      </c>
      <c r="AN123" s="159">
        <v>0</v>
      </c>
      <c r="AO123" s="159"/>
    </row>
    <row r="124" spans="3:41" ht="13" hidden="1" thickBot="1" x14ac:dyDescent="0.3">
      <c r="C124" s="90">
        <f t="shared" si="9"/>
        <v>0</v>
      </c>
      <c r="D124" s="159" t="str">
        <f t="shared" si="10"/>
        <v>0-1</v>
      </c>
      <c r="E124" s="159" t="str">
        <f t="shared" si="17"/>
        <v>0-2.1</v>
      </c>
      <c r="F124" s="159" t="str">
        <f t="shared" si="17"/>
        <v>0-4</v>
      </c>
      <c r="G124" s="159" t="str">
        <f t="shared" si="17"/>
        <v>0-5.1</v>
      </c>
      <c r="H124" s="159" t="str">
        <f t="shared" si="17"/>
        <v>0-5.2</v>
      </c>
      <c r="I124" s="159" t="str">
        <f t="shared" si="17"/>
        <v>0-9</v>
      </c>
      <c r="J124" s="159" t="str">
        <f t="shared" si="17"/>
        <v>0-11</v>
      </c>
      <c r="K124" s="159" t="str">
        <f t="shared" si="17"/>
        <v>0-17.1</v>
      </c>
      <c r="L124" s="159" t="str">
        <f t="shared" si="17"/>
        <v>0-17.2</v>
      </c>
      <c r="M124" s="159" t="str">
        <f t="shared" si="17"/>
        <v>0-17.3</v>
      </c>
      <c r="N124" s="159" t="str">
        <f t="shared" si="17"/>
        <v>0-18</v>
      </c>
      <c r="O124" s="159" t="str">
        <f t="shared" si="12"/>
        <v>0-19.1</v>
      </c>
      <c r="P124" s="159" t="str">
        <f t="shared" si="12"/>
        <v>0-19.2</v>
      </c>
      <c r="Q124" s="159" t="str">
        <f t="shared" si="13"/>
        <v>0-19.3</v>
      </c>
      <c r="R124" s="159" t="str">
        <f t="shared" si="13"/>
        <v>0-19.4</v>
      </c>
      <c r="S124" s="159" t="str">
        <f t="shared" si="18"/>
        <v>0-21.1</v>
      </c>
      <c r="T124" s="159" t="str">
        <f t="shared" si="18"/>
        <v>0-21.2</v>
      </c>
      <c r="U124" s="159" t="str">
        <f t="shared" si="18"/>
        <v>0-23</v>
      </c>
      <c r="V124" s="159" t="str">
        <f t="shared" si="18"/>
        <v>0-24</v>
      </c>
      <c r="W124" s="159"/>
      <c r="X124" s="159">
        <v>0</v>
      </c>
      <c r="Y124" s="159">
        <v>0</v>
      </c>
      <c r="Z124" s="159">
        <v>0</v>
      </c>
      <c r="AA124" s="159">
        <v>0</v>
      </c>
      <c r="AB124" s="159">
        <v>0</v>
      </c>
      <c r="AC124" s="159">
        <v>0</v>
      </c>
      <c r="AD124" s="159">
        <v>0</v>
      </c>
      <c r="AE124" s="159">
        <v>0</v>
      </c>
      <c r="AF124" s="159">
        <v>0</v>
      </c>
      <c r="AG124" s="159">
        <v>0</v>
      </c>
      <c r="AH124" s="159">
        <v>0</v>
      </c>
      <c r="AI124" s="159">
        <v>0</v>
      </c>
      <c r="AJ124" s="159">
        <v>0</v>
      </c>
      <c r="AK124" s="159">
        <v>0</v>
      </c>
      <c r="AL124" s="159">
        <v>0</v>
      </c>
      <c r="AM124" s="159">
        <v>0</v>
      </c>
      <c r="AN124" s="159">
        <v>0</v>
      </c>
      <c r="AO124" s="159"/>
    </row>
    <row r="125" spans="3:41" ht="13" hidden="1" thickBot="1" x14ac:dyDescent="0.3">
      <c r="C125" s="90">
        <f t="shared" si="9"/>
        <v>0</v>
      </c>
      <c r="D125" s="159" t="str">
        <f t="shared" si="10"/>
        <v>0-1</v>
      </c>
      <c r="E125" s="159" t="str">
        <f t="shared" si="17"/>
        <v>0-2.1</v>
      </c>
      <c r="F125" s="159" t="str">
        <f t="shared" si="17"/>
        <v>0-4</v>
      </c>
      <c r="G125" s="159" t="str">
        <f t="shared" si="17"/>
        <v>0-5.1</v>
      </c>
      <c r="H125" s="159" t="str">
        <f t="shared" si="17"/>
        <v>0-5.2</v>
      </c>
      <c r="I125" s="159" t="str">
        <f t="shared" si="17"/>
        <v>0-9</v>
      </c>
      <c r="J125" s="159" t="str">
        <f t="shared" si="17"/>
        <v>0-11</v>
      </c>
      <c r="K125" s="159" t="str">
        <f t="shared" si="17"/>
        <v>0-17.1</v>
      </c>
      <c r="L125" s="159" t="str">
        <f t="shared" si="17"/>
        <v>0-17.2</v>
      </c>
      <c r="M125" s="159" t="str">
        <f t="shared" si="17"/>
        <v>0-17.3</v>
      </c>
      <c r="N125" s="159" t="str">
        <f t="shared" si="17"/>
        <v>0-18</v>
      </c>
      <c r="O125" s="159" t="str">
        <f t="shared" si="12"/>
        <v>0-19.1</v>
      </c>
      <c r="P125" s="159" t="str">
        <f t="shared" si="12"/>
        <v>0-19.2</v>
      </c>
      <c r="Q125" s="159" t="str">
        <f t="shared" si="13"/>
        <v>0-19.3</v>
      </c>
      <c r="R125" s="159" t="str">
        <f t="shared" si="13"/>
        <v>0-19.4</v>
      </c>
      <c r="S125" s="159" t="str">
        <f t="shared" si="18"/>
        <v>0-21.1</v>
      </c>
      <c r="T125" s="159" t="str">
        <f t="shared" si="18"/>
        <v>0-21.2</v>
      </c>
      <c r="U125" s="159" t="str">
        <f t="shared" si="18"/>
        <v>0-23</v>
      </c>
      <c r="V125" s="159" t="str">
        <f t="shared" si="18"/>
        <v>0-24</v>
      </c>
      <c r="W125" s="159"/>
      <c r="X125" s="159">
        <v>0</v>
      </c>
      <c r="Y125" s="159">
        <v>0</v>
      </c>
      <c r="Z125" s="159">
        <v>0</v>
      </c>
      <c r="AA125" s="159">
        <v>0</v>
      </c>
      <c r="AB125" s="159">
        <v>0</v>
      </c>
      <c r="AC125" s="159">
        <v>0</v>
      </c>
      <c r="AD125" s="159">
        <v>0</v>
      </c>
      <c r="AE125" s="159">
        <v>0</v>
      </c>
      <c r="AF125" s="159">
        <v>0</v>
      </c>
      <c r="AG125" s="159">
        <v>0</v>
      </c>
      <c r="AH125" s="159">
        <v>0</v>
      </c>
      <c r="AI125" s="159">
        <v>0</v>
      </c>
      <c r="AJ125" s="159">
        <v>0</v>
      </c>
      <c r="AK125" s="159">
        <v>0</v>
      </c>
      <c r="AL125" s="159">
        <v>0</v>
      </c>
      <c r="AM125" s="159">
        <v>0</v>
      </c>
      <c r="AN125" s="159">
        <v>0</v>
      </c>
      <c r="AO125" s="159"/>
    </row>
    <row r="126" spans="3:41" ht="13" hidden="1" thickBot="1" x14ac:dyDescent="0.3">
      <c r="C126" s="90">
        <f t="shared" si="9"/>
        <v>0</v>
      </c>
      <c r="D126" s="159" t="str">
        <f t="shared" si="10"/>
        <v>0-1</v>
      </c>
      <c r="E126" s="159" t="str">
        <f t="shared" si="17"/>
        <v>0-2.1</v>
      </c>
      <c r="F126" s="159" t="str">
        <f t="shared" si="17"/>
        <v>0-4</v>
      </c>
      <c r="G126" s="159" t="str">
        <f t="shared" si="17"/>
        <v>0-5.1</v>
      </c>
      <c r="H126" s="159" t="str">
        <f t="shared" si="17"/>
        <v>0-5.2</v>
      </c>
      <c r="I126" s="159" t="str">
        <f t="shared" si="17"/>
        <v>0-9</v>
      </c>
      <c r="J126" s="159" t="str">
        <f t="shared" si="17"/>
        <v>0-11</v>
      </c>
      <c r="K126" s="159" t="str">
        <f t="shared" si="17"/>
        <v>0-17.1</v>
      </c>
      <c r="L126" s="159" t="str">
        <f t="shared" si="17"/>
        <v>0-17.2</v>
      </c>
      <c r="M126" s="159" t="str">
        <f t="shared" si="17"/>
        <v>0-17.3</v>
      </c>
      <c r="N126" s="159" t="str">
        <f t="shared" si="17"/>
        <v>0-18</v>
      </c>
      <c r="O126" s="159" t="str">
        <f t="shared" si="17"/>
        <v>0-19.1</v>
      </c>
      <c r="P126" s="159" t="str">
        <f t="shared" si="17"/>
        <v>0-19.2</v>
      </c>
      <c r="Q126" s="159" t="str">
        <f t="shared" si="17"/>
        <v>0-19.3</v>
      </c>
      <c r="R126" s="159" t="str">
        <f t="shared" si="17"/>
        <v>0-19.4</v>
      </c>
      <c r="S126" s="159" t="str">
        <f t="shared" si="18"/>
        <v>0-21.1</v>
      </c>
      <c r="T126" s="159" t="str">
        <f t="shared" si="18"/>
        <v>0-21.2</v>
      </c>
      <c r="U126" s="159" t="str">
        <f t="shared" si="18"/>
        <v>0-23</v>
      </c>
      <c r="V126" s="159" t="str">
        <f t="shared" si="18"/>
        <v>0-24</v>
      </c>
      <c r="W126" s="159"/>
      <c r="X126" s="159">
        <v>0</v>
      </c>
      <c r="Y126" s="159">
        <v>0</v>
      </c>
      <c r="Z126" s="159">
        <v>0</v>
      </c>
      <c r="AA126" s="159">
        <v>0</v>
      </c>
      <c r="AB126" s="159">
        <v>0</v>
      </c>
      <c r="AC126" s="159">
        <v>0</v>
      </c>
      <c r="AD126" s="159">
        <v>0</v>
      </c>
      <c r="AE126" s="159">
        <v>0</v>
      </c>
      <c r="AF126" s="159">
        <v>0</v>
      </c>
      <c r="AG126" s="159">
        <v>0</v>
      </c>
      <c r="AH126" s="159">
        <v>0</v>
      </c>
      <c r="AI126" s="159">
        <v>0</v>
      </c>
      <c r="AJ126" s="159">
        <v>0</v>
      </c>
      <c r="AK126" s="159">
        <v>0</v>
      </c>
      <c r="AL126" s="159">
        <v>0</v>
      </c>
      <c r="AM126" s="159">
        <v>0</v>
      </c>
      <c r="AN126" s="159">
        <v>0</v>
      </c>
      <c r="AO126" s="159"/>
    </row>
    <row r="127" spans="3:41" ht="13" hidden="1" thickBot="1" x14ac:dyDescent="0.3">
      <c r="C127" s="90">
        <f t="shared" si="9"/>
        <v>0</v>
      </c>
      <c r="D127" s="159" t="str">
        <f t="shared" si="10"/>
        <v>0-1</v>
      </c>
      <c r="E127" s="159" t="str">
        <f t="shared" si="17"/>
        <v>0-2.1</v>
      </c>
      <c r="F127" s="159" t="str">
        <f t="shared" si="17"/>
        <v>0-4</v>
      </c>
      <c r="G127" s="159" t="str">
        <f t="shared" si="17"/>
        <v>0-5.1</v>
      </c>
      <c r="H127" s="159" t="str">
        <f t="shared" si="17"/>
        <v>0-5.2</v>
      </c>
      <c r="I127" s="159" t="str">
        <f t="shared" si="17"/>
        <v>0-9</v>
      </c>
      <c r="J127" s="159" t="str">
        <f t="shared" si="17"/>
        <v>0-11</v>
      </c>
      <c r="K127" s="159" t="str">
        <f t="shared" si="17"/>
        <v>0-17.1</v>
      </c>
      <c r="L127" s="159" t="str">
        <f t="shared" si="17"/>
        <v>0-17.2</v>
      </c>
      <c r="M127" s="159" t="str">
        <f t="shared" si="17"/>
        <v>0-17.3</v>
      </c>
      <c r="N127" s="159" t="str">
        <f t="shared" si="17"/>
        <v>0-18</v>
      </c>
      <c r="O127" s="159" t="str">
        <f t="shared" si="17"/>
        <v>0-19.1</v>
      </c>
      <c r="P127" s="159" t="str">
        <f t="shared" si="17"/>
        <v>0-19.2</v>
      </c>
      <c r="Q127" s="159" t="str">
        <f t="shared" si="17"/>
        <v>0-19.3</v>
      </c>
      <c r="R127" s="159" t="str">
        <f t="shared" si="17"/>
        <v>0-19.4</v>
      </c>
      <c r="S127" s="159" t="str">
        <f t="shared" si="18"/>
        <v>0-21.1</v>
      </c>
      <c r="T127" s="159" t="str">
        <f t="shared" si="18"/>
        <v>0-21.2</v>
      </c>
      <c r="U127" s="159" t="str">
        <f t="shared" si="18"/>
        <v>0-23</v>
      </c>
      <c r="V127" s="159" t="str">
        <f t="shared" si="18"/>
        <v>0-24</v>
      </c>
      <c r="W127" s="159"/>
      <c r="X127" s="159">
        <v>0</v>
      </c>
      <c r="Y127" s="159">
        <v>0</v>
      </c>
      <c r="Z127" s="159">
        <v>0</v>
      </c>
      <c r="AA127" s="159">
        <v>0</v>
      </c>
      <c r="AB127" s="159">
        <v>0</v>
      </c>
      <c r="AC127" s="159">
        <v>0</v>
      </c>
      <c r="AD127" s="159">
        <v>0</v>
      </c>
      <c r="AE127" s="159">
        <v>0</v>
      </c>
      <c r="AF127" s="159">
        <v>0</v>
      </c>
      <c r="AG127" s="159">
        <v>0</v>
      </c>
      <c r="AH127" s="159">
        <v>0</v>
      </c>
      <c r="AI127" s="159">
        <v>0</v>
      </c>
      <c r="AJ127" s="159">
        <v>0</v>
      </c>
      <c r="AK127" s="159">
        <v>0</v>
      </c>
      <c r="AL127" s="159">
        <v>0</v>
      </c>
      <c r="AM127" s="159">
        <v>0</v>
      </c>
      <c r="AN127" s="159">
        <v>0</v>
      </c>
      <c r="AO127" s="159"/>
    </row>
    <row r="128" spans="3:41" ht="13" hidden="1" thickBot="1" x14ac:dyDescent="0.3">
      <c r="C128" s="90">
        <f t="shared" si="9"/>
        <v>0</v>
      </c>
      <c r="D128" s="159" t="str">
        <f t="shared" si="10"/>
        <v>0-1</v>
      </c>
      <c r="E128" s="159" t="str">
        <f t="shared" si="17"/>
        <v>0-2.1</v>
      </c>
      <c r="F128" s="159" t="str">
        <f t="shared" si="17"/>
        <v>0-4</v>
      </c>
      <c r="G128" s="159" t="str">
        <f t="shared" si="17"/>
        <v>0-5.1</v>
      </c>
      <c r="H128" s="159" t="str">
        <f t="shared" si="17"/>
        <v>0-5.2</v>
      </c>
      <c r="I128" s="159" t="str">
        <f t="shared" si="17"/>
        <v>0-9</v>
      </c>
      <c r="J128" s="159" t="str">
        <f t="shared" si="17"/>
        <v>0-11</v>
      </c>
      <c r="K128" s="159" t="str">
        <f t="shared" si="17"/>
        <v>0-17.1</v>
      </c>
      <c r="L128" s="159" t="str">
        <f t="shared" si="17"/>
        <v>0-17.2</v>
      </c>
      <c r="M128" s="159" t="str">
        <f t="shared" si="17"/>
        <v>0-17.3</v>
      </c>
      <c r="N128" s="159" t="str">
        <f t="shared" si="17"/>
        <v>0-18</v>
      </c>
      <c r="O128" s="159" t="str">
        <f t="shared" si="17"/>
        <v>0-19.1</v>
      </c>
      <c r="P128" s="159" t="str">
        <f t="shared" si="17"/>
        <v>0-19.2</v>
      </c>
      <c r="Q128" s="159" t="str">
        <f t="shared" si="17"/>
        <v>0-19.3</v>
      </c>
      <c r="R128" s="159" t="str">
        <f t="shared" si="17"/>
        <v>0-19.4</v>
      </c>
      <c r="S128" s="159" t="str">
        <f t="shared" si="18"/>
        <v>0-21.1</v>
      </c>
      <c r="T128" s="159" t="str">
        <f t="shared" si="18"/>
        <v>0-21.2</v>
      </c>
      <c r="U128" s="159" t="str">
        <f t="shared" si="18"/>
        <v>0-23</v>
      </c>
      <c r="V128" s="159" t="str">
        <f t="shared" si="18"/>
        <v>0-24</v>
      </c>
      <c r="W128" s="159"/>
      <c r="X128" s="159">
        <v>0</v>
      </c>
      <c r="Y128" s="159">
        <v>0</v>
      </c>
      <c r="Z128" s="159">
        <v>0</v>
      </c>
      <c r="AA128" s="159">
        <v>0</v>
      </c>
      <c r="AB128" s="159">
        <v>0</v>
      </c>
      <c r="AC128" s="159">
        <v>0</v>
      </c>
      <c r="AD128" s="159">
        <v>0</v>
      </c>
      <c r="AE128" s="159">
        <v>0</v>
      </c>
      <c r="AF128" s="159">
        <v>0</v>
      </c>
      <c r="AG128" s="159">
        <v>0</v>
      </c>
      <c r="AH128" s="159">
        <v>0</v>
      </c>
      <c r="AI128" s="159">
        <v>0</v>
      </c>
      <c r="AJ128" s="159">
        <v>0</v>
      </c>
      <c r="AK128" s="159">
        <v>0</v>
      </c>
      <c r="AL128" s="159">
        <v>0</v>
      </c>
      <c r="AM128" s="159">
        <v>0</v>
      </c>
      <c r="AN128" s="159">
        <v>0</v>
      </c>
      <c r="AO128" s="159"/>
    </row>
    <row r="129" spans="3:40" ht="13" hidden="1" thickBot="1" x14ac:dyDescent="0.3">
      <c r="C129" s="90">
        <f t="shared" si="9"/>
        <v>0</v>
      </c>
      <c r="D129" s="159" t="str">
        <f t="shared" si="10"/>
        <v>0-1</v>
      </c>
      <c r="E129" s="159" t="str">
        <f t="shared" si="17"/>
        <v>0-2.1</v>
      </c>
      <c r="F129" s="159" t="str">
        <f t="shared" si="17"/>
        <v>0-4</v>
      </c>
      <c r="G129" s="159" t="str">
        <f t="shared" si="17"/>
        <v>0-5.1</v>
      </c>
      <c r="H129" s="159" t="str">
        <f t="shared" si="17"/>
        <v>0-5.2</v>
      </c>
      <c r="I129" s="159" t="str">
        <f t="shared" si="17"/>
        <v>0-9</v>
      </c>
      <c r="J129" s="159" t="str">
        <f t="shared" si="17"/>
        <v>0-11</v>
      </c>
      <c r="K129" s="159" t="str">
        <f t="shared" si="17"/>
        <v>0-17.1</v>
      </c>
      <c r="L129" s="159" t="str">
        <f t="shared" si="17"/>
        <v>0-17.2</v>
      </c>
      <c r="M129" s="159" t="str">
        <f t="shared" si="17"/>
        <v>0-17.3</v>
      </c>
      <c r="N129" s="159" t="str">
        <f t="shared" si="17"/>
        <v>0-18</v>
      </c>
      <c r="O129" s="159" t="str">
        <f t="shared" si="17"/>
        <v>0-19.1</v>
      </c>
      <c r="P129" s="159" t="str">
        <f t="shared" si="17"/>
        <v>0-19.2</v>
      </c>
      <c r="Q129" s="159" t="str">
        <f t="shared" si="17"/>
        <v>0-19.3</v>
      </c>
      <c r="R129" s="159" t="str">
        <f t="shared" si="17"/>
        <v>0-19.4</v>
      </c>
      <c r="S129" s="159" t="str">
        <f t="shared" si="18"/>
        <v>0-21.1</v>
      </c>
      <c r="T129" s="159" t="str">
        <f t="shared" si="18"/>
        <v>0-21.2</v>
      </c>
      <c r="U129" s="159" t="str">
        <f t="shared" si="18"/>
        <v>0-23</v>
      </c>
      <c r="V129" s="159" t="str">
        <f t="shared" si="18"/>
        <v>0-24</v>
      </c>
      <c r="W129" s="159"/>
      <c r="X129" s="159">
        <v>0</v>
      </c>
      <c r="Y129" s="159">
        <v>0</v>
      </c>
      <c r="Z129" s="159">
        <v>0</v>
      </c>
      <c r="AA129" s="159">
        <v>0</v>
      </c>
      <c r="AB129" s="159">
        <v>0</v>
      </c>
      <c r="AC129" s="159">
        <v>0</v>
      </c>
      <c r="AD129" s="159">
        <v>0</v>
      </c>
      <c r="AE129" s="159">
        <v>0</v>
      </c>
      <c r="AF129" s="159">
        <v>0</v>
      </c>
      <c r="AG129" s="159">
        <v>0</v>
      </c>
      <c r="AH129" s="159">
        <v>0</v>
      </c>
      <c r="AI129" s="159">
        <v>0</v>
      </c>
      <c r="AJ129" s="159">
        <v>0</v>
      </c>
      <c r="AK129" s="159">
        <v>0</v>
      </c>
      <c r="AL129" s="159">
        <v>0</v>
      </c>
      <c r="AM129" s="159">
        <v>0</v>
      </c>
      <c r="AN129" s="159">
        <v>0</v>
      </c>
    </row>
    <row r="130" spans="3:40" ht="13" hidden="1" thickBot="1" x14ac:dyDescent="0.3">
      <c r="C130" s="90">
        <f t="shared" si="9"/>
        <v>0</v>
      </c>
      <c r="D130" s="159" t="str">
        <f t="shared" si="10"/>
        <v>0-1</v>
      </c>
      <c r="E130" s="159" t="str">
        <f t="shared" si="17"/>
        <v>0-2.1</v>
      </c>
      <c r="F130" s="159" t="str">
        <f t="shared" si="17"/>
        <v>0-4</v>
      </c>
      <c r="G130" s="159" t="str">
        <f t="shared" si="17"/>
        <v>0-5.1</v>
      </c>
      <c r="H130" s="159" t="str">
        <f t="shared" si="17"/>
        <v>0-5.2</v>
      </c>
      <c r="I130" s="159" t="str">
        <f t="shared" si="17"/>
        <v>0-9</v>
      </c>
      <c r="J130" s="159" t="str">
        <f t="shared" si="17"/>
        <v>0-11</v>
      </c>
      <c r="K130" s="159" t="str">
        <f t="shared" si="17"/>
        <v>0-17.1</v>
      </c>
      <c r="L130" s="159" t="str">
        <f t="shared" si="17"/>
        <v>0-17.2</v>
      </c>
      <c r="M130" s="159" t="str">
        <f t="shared" si="17"/>
        <v>0-17.3</v>
      </c>
      <c r="N130" s="159" t="str">
        <f t="shared" si="17"/>
        <v>0-18</v>
      </c>
      <c r="O130" s="159" t="str">
        <f t="shared" si="17"/>
        <v>0-19.1</v>
      </c>
      <c r="P130" s="159" t="str">
        <f t="shared" si="17"/>
        <v>0-19.2</v>
      </c>
      <c r="Q130" s="159" t="str">
        <f t="shared" si="17"/>
        <v>0-19.3</v>
      </c>
      <c r="R130" s="159" t="str">
        <f t="shared" si="17"/>
        <v>0-19.4</v>
      </c>
      <c r="S130" s="159" t="str">
        <f t="shared" si="18"/>
        <v>0-21.1</v>
      </c>
      <c r="T130" s="159" t="str">
        <f t="shared" si="18"/>
        <v>0-21.2</v>
      </c>
      <c r="U130" s="159" t="str">
        <f t="shared" si="18"/>
        <v>0-23</v>
      </c>
      <c r="V130" s="159" t="str">
        <f t="shared" si="18"/>
        <v>0-24</v>
      </c>
      <c r="W130" s="159"/>
      <c r="X130" s="159">
        <v>0</v>
      </c>
      <c r="Y130" s="159">
        <v>0</v>
      </c>
      <c r="Z130" s="159">
        <v>0</v>
      </c>
      <c r="AA130" s="159">
        <v>0</v>
      </c>
      <c r="AB130" s="159">
        <v>0</v>
      </c>
      <c r="AC130" s="159">
        <v>0</v>
      </c>
      <c r="AD130" s="159">
        <v>0</v>
      </c>
      <c r="AE130" s="159">
        <v>0</v>
      </c>
      <c r="AF130" s="159">
        <v>0</v>
      </c>
      <c r="AG130" s="159">
        <v>0</v>
      </c>
      <c r="AH130" s="159">
        <v>0</v>
      </c>
      <c r="AI130" s="159">
        <v>0</v>
      </c>
      <c r="AJ130" s="159">
        <v>0</v>
      </c>
      <c r="AK130" s="159">
        <v>0</v>
      </c>
      <c r="AL130" s="159">
        <v>0</v>
      </c>
      <c r="AM130" s="159">
        <v>0</v>
      </c>
      <c r="AN130" s="159">
        <v>0</v>
      </c>
    </row>
    <row r="131" spans="3:40" ht="13" hidden="1" thickBot="1" x14ac:dyDescent="0.3">
      <c r="C131" s="90">
        <f t="shared" si="9"/>
        <v>0</v>
      </c>
      <c r="D131" s="159" t="str">
        <f t="shared" si="10"/>
        <v>0-1</v>
      </c>
      <c r="E131" s="159" t="str">
        <f t="shared" si="17"/>
        <v>0-2.1</v>
      </c>
      <c r="F131" s="159" t="str">
        <f t="shared" si="17"/>
        <v>0-4</v>
      </c>
      <c r="G131" s="159" t="str">
        <f t="shared" si="17"/>
        <v>0-5.1</v>
      </c>
      <c r="H131" s="159" t="str">
        <f t="shared" si="17"/>
        <v>0-5.2</v>
      </c>
      <c r="I131" s="159" t="str">
        <f t="shared" si="17"/>
        <v>0-9</v>
      </c>
      <c r="J131" s="159" t="str">
        <f t="shared" si="17"/>
        <v>0-11</v>
      </c>
      <c r="K131" s="159" t="str">
        <f t="shared" si="17"/>
        <v>0-17.1</v>
      </c>
      <c r="L131" s="159" t="str">
        <f t="shared" si="17"/>
        <v>0-17.2</v>
      </c>
      <c r="M131" s="159" t="str">
        <f t="shared" si="17"/>
        <v>0-17.3</v>
      </c>
      <c r="N131" s="159" t="str">
        <f t="shared" si="17"/>
        <v>0-18</v>
      </c>
      <c r="O131" s="159" t="str">
        <f t="shared" si="17"/>
        <v>0-19.1</v>
      </c>
      <c r="P131" s="159" t="str">
        <f t="shared" si="17"/>
        <v>0-19.2</v>
      </c>
      <c r="Q131" s="159" t="str">
        <f t="shared" si="17"/>
        <v>0-19.3</v>
      </c>
      <c r="R131" s="159" t="str">
        <f t="shared" si="17"/>
        <v>0-19.4</v>
      </c>
      <c r="S131" s="159" t="str">
        <f t="shared" si="18"/>
        <v>0-21.1</v>
      </c>
      <c r="T131" s="159" t="str">
        <f t="shared" si="18"/>
        <v>0-21.2</v>
      </c>
      <c r="U131" s="159" t="str">
        <f t="shared" si="18"/>
        <v>0-23</v>
      </c>
      <c r="V131" s="159" t="str">
        <f t="shared" si="18"/>
        <v>0-24</v>
      </c>
      <c r="W131" s="159"/>
      <c r="X131" s="159">
        <v>0</v>
      </c>
      <c r="Y131" s="159">
        <v>0</v>
      </c>
      <c r="Z131" s="159">
        <v>0</v>
      </c>
      <c r="AA131" s="159">
        <v>0</v>
      </c>
      <c r="AB131" s="159">
        <v>0</v>
      </c>
      <c r="AC131" s="159">
        <v>0</v>
      </c>
      <c r="AD131" s="159">
        <v>0</v>
      </c>
      <c r="AE131" s="159">
        <v>0</v>
      </c>
      <c r="AF131" s="159">
        <v>0</v>
      </c>
      <c r="AG131" s="159">
        <v>0</v>
      </c>
      <c r="AH131" s="159">
        <v>0</v>
      </c>
      <c r="AI131" s="159">
        <v>0</v>
      </c>
      <c r="AJ131" s="159">
        <v>0</v>
      </c>
      <c r="AK131" s="159">
        <v>0</v>
      </c>
      <c r="AL131" s="159">
        <v>0</v>
      </c>
      <c r="AM131" s="159">
        <v>0</v>
      </c>
      <c r="AN131" s="159">
        <v>0</v>
      </c>
    </row>
    <row r="132" spans="3:40" ht="13" hidden="1" thickBot="1" x14ac:dyDescent="0.3">
      <c r="C132" s="90">
        <f t="shared" si="9"/>
        <v>0</v>
      </c>
      <c r="D132" s="159" t="str">
        <f t="shared" si="10"/>
        <v>0-1</v>
      </c>
      <c r="E132" s="159" t="str">
        <f t="shared" si="10"/>
        <v>0-2.1</v>
      </c>
      <c r="F132" s="159" t="str">
        <f t="shared" si="10"/>
        <v>0-4</v>
      </c>
      <c r="G132" s="159" t="str">
        <f t="shared" si="10"/>
        <v>0-5.1</v>
      </c>
      <c r="H132" s="159" t="str">
        <f t="shared" si="10"/>
        <v>0-5.2</v>
      </c>
      <c r="I132" s="159" t="str">
        <f t="shared" si="10"/>
        <v>0-9</v>
      </c>
      <c r="J132" s="159" t="str">
        <f t="shared" si="10"/>
        <v>0-11</v>
      </c>
      <c r="K132" s="159" t="str">
        <f t="shared" si="10"/>
        <v>0-17.1</v>
      </c>
      <c r="L132" s="159" t="str">
        <f t="shared" si="10"/>
        <v>0-17.2</v>
      </c>
      <c r="M132" s="159" t="str">
        <f t="shared" si="10"/>
        <v>0-17.3</v>
      </c>
      <c r="N132" s="159" t="str">
        <f t="shared" si="10"/>
        <v>0-18</v>
      </c>
      <c r="O132" s="159" t="str">
        <f t="shared" si="10"/>
        <v>0-19.1</v>
      </c>
      <c r="P132" s="159" t="str">
        <f t="shared" si="10"/>
        <v>0-19.2</v>
      </c>
      <c r="Q132" s="159" t="str">
        <f t="shared" si="10"/>
        <v>0-19.3</v>
      </c>
      <c r="R132" s="159" t="str">
        <f t="shared" si="10"/>
        <v>0-19.4</v>
      </c>
      <c r="S132" s="159" t="str">
        <f t="shared" si="10"/>
        <v>0-21.1</v>
      </c>
      <c r="T132" s="159" t="str">
        <f t="shared" ref="S132:V164" si="19">$C132&amp;"-"&amp;T$84</f>
        <v>0-21.2</v>
      </c>
      <c r="U132" s="159" t="str">
        <f t="shared" si="19"/>
        <v>0-23</v>
      </c>
      <c r="V132" s="159" t="str">
        <f t="shared" si="19"/>
        <v>0-24</v>
      </c>
      <c r="W132" s="159"/>
      <c r="X132" s="159">
        <v>0</v>
      </c>
      <c r="Y132" s="159">
        <v>0</v>
      </c>
      <c r="Z132" s="159">
        <v>0</v>
      </c>
      <c r="AA132" s="159">
        <v>0</v>
      </c>
      <c r="AB132" s="159">
        <v>0</v>
      </c>
      <c r="AC132" s="159">
        <v>0</v>
      </c>
      <c r="AD132" s="159">
        <v>0</v>
      </c>
      <c r="AE132" s="159">
        <v>0</v>
      </c>
      <c r="AF132" s="159">
        <v>0</v>
      </c>
      <c r="AG132" s="159">
        <v>0</v>
      </c>
      <c r="AH132" s="159">
        <v>0</v>
      </c>
      <c r="AI132" s="159">
        <v>0</v>
      </c>
      <c r="AJ132" s="159">
        <v>0</v>
      </c>
      <c r="AK132" s="159">
        <v>0</v>
      </c>
      <c r="AL132" s="159">
        <v>0</v>
      </c>
      <c r="AM132" s="159">
        <v>0</v>
      </c>
      <c r="AN132" s="159">
        <v>0</v>
      </c>
    </row>
    <row r="133" spans="3:40" ht="13" hidden="1" thickBot="1" x14ac:dyDescent="0.3">
      <c r="C133" s="90">
        <f t="shared" si="9"/>
        <v>0</v>
      </c>
      <c r="D133" s="159" t="str">
        <f t="shared" ref="D133:R149" si="20">$C133&amp;"-"&amp;D$84</f>
        <v>0-1</v>
      </c>
      <c r="E133" s="159" t="str">
        <f t="shared" si="20"/>
        <v>0-2.1</v>
      </c>
      <c r="F133" s="159" t="str">
        <f t="shared" si="20"/>
        <v>0-4</v>
      </c>
      <c r="G133" s="159" t="str">
        <f t="shared" si="20"/>
        <v>0-5.1</v>
      </c>
      <c r="H133" s="159" t="str">
        <f t="shared" si="20"/>
        <v>0-5.2</v>
      </c>
      <c r="I133" s="159" t="str">
        <f t="shared" si="20"/>
        <v>0-9</v>
      </c>
      <c r="J133" s="159" t="str">
        <f t="shared" si="20"/>
        <v>0-11</v>
      </c>
      <c r="K133" s="159" t="str">
        <f t="shared" si="20"/>
        <v>0-17.1</v>
      </c>
      <c r="L133" s="159" t="str">
        <f t="shared" si="20"/>
        <v>0-17.2</v>
      </c>
      <c r="M133" s="159" t="str">
        <f t="shared" si="20"/>
        <v>0-17.3</v>
      </c>
      <c r="N133" s="159" t="str">
        <f t="shared" si="20"/>
        <v>0-18</v>
      </c>
      <c r="O133" s="159" t="str">
        <f t="shared" si="20"/>
        <v>0-19.1</v>
      </c>
      <c r="P133" s="159" t="str">
        <f t="shared" si="20"/>
        <v>0-19.2</v>
      </c>
      <c r="Q133" s="159" t="str">
        <f t="shared" si="20"/>
        <v>0-19.3</v>
      </c>
      <c r="R133" s="159" t="str">
        <f t="shared" si="20"/>
        <v>0-19.4</v>
      </c>
      <c r="S133" s="159" t="str">
        <f t="shared" si="19"/>
        <v>0-21.1</v>
      </c>
      <c r="T133" s="159" t="str">
        <f t="shared" si="19"/>
        <v>0-21.2</v>
      </c>
      <c r="U133" s="159" t="str">
        <f t="shared" si="19"/>
        <v>0-23</v>
      </c>
      <c r="V133" s="159" t="str">
        <f t="shared" si="19"/>
        <v>0-24</v>
      </c>
      <c r="W133" s="159"/>
      <c r="X133" s="159">
        <v>0</v>
      </c>
      <c r="Y133" s="159">
        <v>0</v>
      </c>
      <c r="Z133" s="159">
        <v>0</v>
      </c>
      <c r="AA133" s="159">
        <v>0</v>
      </c>
      <c r="AB133" s="159">
        <v>0</v>
      </c>
      <c r="AC133" s="159">
        <v>0</v>
      </c>
      <c r="AD133" s="159">
        <v>0</v>
      </c>
      <c r="AE133" s="159">
        <v>0</v>
      </c>
      <c r="AF133" s="159">
        <v>0</v>
      </c>
      <c r="AG133" s="159">
        <v>0</v>
      </c>
      <c r="AH133" s="159">
        <v>0</v>
      </c>
      <c r="AI133" s="159">
        <v>0</v>
      </c>
      <c r="AJ133" s="159">
        <v>0</v>
      </c>
      <c r="AK133" s="159">
        <v>0</v>
      </c>
      <c r="AL133" s="159">
        <v>0</v>
      </c>
      <c r="AM133" s="159">
        <v>0</v>
      </c>
      <c r="AN133" s="159">
        <v>0</v>
      </c>
    </row>
    <row r="134" spans="3:40" ht="13" hidden="1" thickBot="1" x14ac:dyDescent="0.3">
      <c r="C134" s="90">
        <f t="shared" si="9"/>
        <v>0</v>
      </c>
      <c r="D134" s="159" t="str">
        <f t="shared" si="20"/>
        <v>0-1</v>
      </c>
      <c r="E134" s="159" t="str">
        <f t="shared" si="20"/>
        <v>0-2.1</v>
      </c>
      <c r="F134" s="159" t="str">
        <f t="shared" si="20"/>
        <v>0-4</v>
      </c>
      <c r="G134" s="159" t="str">
        <f t="shared" si="20"/>
        <v>0-5.1</v>
      </c>
      <c r="H134" s="159" t="str">
        <f t="shared" si="20"/>
        <v>0-5.2</v>
      </c>
      <c r="I134" s="159" t="str">
        <f t="shared" si="20"/>
        <v>0-9</v>
      </c>
      <c r="J134" s="159" t="str">
        <f t="shared" si="20"/>
        <v>0-11</v>
      </c>
      <c r="K134" s="159" t="str">
        <f t="shared" si="20"/>
        <v>0-17.1</v>
      </c>
      <c r="L134" s="159" t="str">
        <f t="shared" si="20"/>
        <v>0-17.2</v>
      </c>
      <c r="M134" s="159" t="str">
        <f t="shared" si="20"/>
        <v>0-17.3</v>
      </c>
      <c r="N134" s="159" t="str">
        <f t="shared" si="20"/>
        <v>0-18</v>
      </c>
      <c r="O134" s="159" t="str">
        <f t="shared" si="20"/>
        <v>0-19.1</v>
      </c>
      <c r="P134" s="159" t="str">
        <f t="shared" si="20"/>
        <v>0-19.2</v>
      </c>
      <c r="Q134" s="159" t="str">
        <f t="shared" si="20"/>
        <v>0-19.3</v>
      </c>
      <c r="R134" s="159" t="str">
        <f t="shared" si="20"/>
        <v>0-19.4</v>
      </c>
      <c r="S134" s="159" t="str">
        <f t="shared" si="19"/>
        <v>0-21.1</v>
      </c>
      <c r="T134" s="159" t="str">
        <f t="shared" si="19"/>
        <v>0-21.2</v>
      </c>
      <c r="U134" s="159" t="str">
        <f t="shared" si="19"/>
        <v>0-23</v>
      </c>
      <c r="V134" s="159" t="str">
        <f t="shared" si="19"/>
        <v>0-24</v>
      </c>
      <c r="W134" s="159"/>
      <c r="X134" s="159">
        <v>0</v>
      </c>
      <c r="Y134" s="159">
        <v>0</v>
      </c>
      <c r="Z134" s="159">
        <v>0</v>
      </c>
      <c r="AA134" s="159">
        <v>0</v>
      </c>
      <c r="AB134" s="159">
        <v>0</v>
      </c>
      <c r="AC134" s="159">
        <v>0</v>
      </c>
      <c r="AD134" s="159">
        <v>0</v>
      </c>
      <c r="AE134" s="159">
        <v>0</v>
      </c>
      <c r="AF134" s="159">
        <v>0</v>
      </c>
      <c r="AG134" s="159">
        <v>0</v>
      </c>
      <c r="AH134" s="159">
        <v>0</v>
      </c>
      <c r="AI134" s="159">
        <v>0</v>
      </c>
      <c r="AJ134" s="159">
        <v>0</v>
      </c>
      <c r="AK134" s="159">
        <v>0</v>
      </c>
      <c r="AL134" s="159">
        <v>0</v>
      </c>
      <c r="AM134" s="159">
        <v>0</v>
      </c>
      <c r="AN134" s="159">
        <v>0</v>
      </c>
    </row>
    <row r="135" spans="3:40" ht="13" hidden="1" thickBot="1" x14ac:dyDescent="0.3">
      <c r="C135" s="90">
        <f t="shared" si="9"/>
        <v>0</v>
      </c>
      <c r="D135" s="159" t="str">
        <f t="shared" si="20"/>
        <v>0-1</v>
      </c>
      <c r="E135" s="159" t="str">
        <f t="shared" si="20"/>
        <v>0-2.1</v>
      </c>
      <c r="F135" s="159" t="str">
        <f t="shared" si="20"/>
        <v>0-4</v>
      </c>
      <c r="G135" s="159" t="str">
        <f t="shared" si="20"/>
        <v>0-5.1</v>
      </c>
      <c r="H135" s="159" t="str">
        <f t="shared" si="20"/>
        <v>0-5.2</v>
      </c>
      <c r="I135" s="159" t="str">
        <f t="shared" si="20"/>
        <v>0-9</v>
      </c>
      <c r="J135" s="159" t="str">
        <f t="shared" si="20"/>
        <v>0-11</v>
      </c>
      <c r="K135" s="159" t="str">
        <f t="shared" si="20"/>
        <v>0-17.1</v>
      </c>
      <c r="L135" s="159" t="str">
        <f t="shared" si="20"/>
        <v>0-17.2</v>
      </c>
      <c r="M135" s="159" t="str">
        <f t="shared" si="20"/>
        <v>0-17.3</v>
      </c>
      <c r="N135" s="159" t="str">
        <f t="shared" si="20"/>
        <v>0-18</v>
      </c>
      <c r="O135" s="159" t="str">
        <f t="shared" si="20"/>
        <v>0-19.1</v>
      </c>
      <c r="P135" s="159" t="str">
        <f t="shared" si="20"/>
        <v>0-19.2</v>
      </c>
      <c r="Q135" s="159" t="str">
        <f t="shared" si="20"/>
        <v>0-19.3</v>
      </c>
      <c r="R135" s="159" t="str">
        <f t="shared" si="20"/>
        <v>0-19.4</v>
      </c>
      <c r="S135" s="159" t="str">
        <f t="shared" si="19"/>
        <v>0-21.1</v>
      </c>
      <c r="T135" s="159" t="str">
        <f t="shared" si="19"/>
        <v>0-21.2</v>
      </c>
      <c r="U135" s="159" t="str">
        <f t="shared" si="19"/>
        <v>0-23</v>
      </c>
      <c r="V135" s="159" t="str">
        <f t="shared" si="19"/>
        <v>0-24</v>
      </c>
      <c r="W135" s="159"/>
      <c r="X135" s="159">
        <v>0</v>
      </c>
      <c r="Y135" s="159">
        <v>0</v>
      </c>
      <c r="Z135" s="159">
        <v>0</v>
      </c>
      <c r="AA135" s="159">
        <v>0</v>
      </c>
      <c r="AB135" s="159">
        <v>0</v>
      </c>
      <c r="AC135" s="159">
        <v>0</v>
      </c>
      <c r="AD135" s="159">
        <v>0</v>
      </c>
      <c r="AE135" s="159">
        <v>0</v>
      </c>
      <c r="AF135" s="159">
        <v>0</v>
      </c>
      <c r="AG135" s="159">
        <v>0</v>
      </c>
      <c r="AH135" s="159">
        <v>0</v>
      </c>
      <c r="AI135" s="159">
        <v>0</v>
      </c>
      <c r="AJ135" s="159">
        <v>0</v>
      </c>
      <c r="AK135" s="159">
        <v>0</v>
      </c>
      <c r="AL135" s="159">
        <v>0</v>
      </c>
      <c r="AM135" s="159">
        <v>0</v>
      </c>
      <c r="AN135" s="159">
        <v>0</v>
      </c>
    </row>
    <row r="136" spans="3:40" ht="13" hidden="1" thickBot="1" x14ac:dyDescent="0.3">
      <c r="C136" s="90">
        <f t="shared" si="9"/>
        <v>0</v>
      </c>
      <c r="D136" s="159" t="str">
        <f t="shared" si="20"/>
        <v>0-1</v>
      </c>
      <c r="E136" s="159" t="str">
        <f t="shared" si="20"/>
        <v>0-2.1</v>
      </c>
      <c r="F136" s="159" t="str">
        <f t="shared" si="20"/>
        <v>0-4</v>
      </c>
      <c r="G136" s="159" t="str">
        <f t="shared" si="20"/>
        <v>0-5.1</v>
      </c>
      <c r="H136" s="159" t="str">
        <f t="shared" si="20"/>
        <v>0-5.2</v>
      </c>
      <c r="I136" s="159" t="str">
        <f t="shared" si="20"/>
        <v>0-9</v>
      </c>
      <c r="J136" s="159" t="str">
        <f t="shared" si="20"/>
        <v>0-11</v>
      </c>
      <c r="K136" s="159" t="str">
        <f t="shared" si="20"/>
        <v>0-17.1</v>
      </c>
      <c r="L136" s="159" t="str">
        <f t="shared" si="20"/>
        <v>0-17.2</v>
      </c>
      <c r="M136" s="159" t="str">
        <f t="shared" si="20"/>
        <v>0-17.3</v>
      </c>
      <c r="N136" s="159" t="str">
        <f t="shared" si="20"/>
        <v>0-18</v>
      </c>
      <c r="O136" s="159" t="str">
        <f t="shared" si="20"/>
        <v>0-19.1</v>
      </c>
      <c r="P136" s="159" t="str">
        <f t="shared" si="20"/>
        <v>0-19.2</v>
      </c>
      <c r="Q136" s="159" t="str">
        <f t="shared" si="20"/>
        <v>0-19.3</v>
      </c>
      <c r="R136" s="159" t="str">
        <f t="shared" si="20"/>
        <v>0-19.4</v>
      </c>
      <c r="S136" s="159" t="str">
        <f t="shared" si="19"/>
        <v>0-21.1</v>
      </c>
      <c r="T136" s="159" t="str">
        <f t="shared" si="19"/>
        <v>0-21.2</v>
      </c>
      <c r="U136" s="159" t="str">
        <f t="shared" si="19"/>
        <v>0-23</v>
      </c>
      <c r="V136" s="159" t="str">
        <f t="shared" si="19"/>
        <v>0-24</v>
      </c>
      <c r="W136" s="159"/>
      <c r="X136" s="159">
        <v>0</v>
      </c>
      <c r="Y136" s="159">
        <v>0</v>
      </c>
      <c r="Z136" s="159">
        <v>0</v>
      </c>
      <c r="AA136" s="159">
        <v>0</v>
      </c>
      <c r="AB136" s="159">
        <v>0</v>
      </c>
      <c r="AC136" s="159">
        <v>0</v>
      </c>
      <c r="AD136" s="159">
        <v>0</v>
      </c>
      <c r="AE136" s="159">
        <v>0</v>
      </c>
      <c r="AF136" s="159">
        <v>0</v>
      </c>
      <c r="AG136" s="159">
        <v>0</v>
      </c>
      <c r="AH136" s="159">
        <v>0</v>
      </c>
      <c r="AI136" s="159">
        <v>0</v>
      </c>
      <c r="AJ136" s="159">
        <v>0</v>
      </c>
      <c r="AK136" s="159">
        <v>0</v>
      </c>
      <c r="AL136" s="159">
        <v>0</v>
      </c>
      <c r="AM136" s="159">
        <v>0</v>
      </c>
      <c r="AN136" s="159">
        <v>0</v>
      </c>
    </row>
    <row r="137" spans="3:40" ht="13" hidden="1" thickBot="1" x14ac:dyDescent="0.3">
      <c r="C137" s="90">
        <f t="shared" si="9"/>
        <v>0</v>
      </c>
      <c r="D137" s="159" t="str">
        <f t="shared" si="20"/>
        <v>0-1</v>
      </c>
      <c r="E137" s="159" t="str">
        <f t="shared" si="20"/>
        <v>0-2.1</v>
      </c>
      <c r="F137" s="159" t="str">
        <f t="shared" si="20"/>
        <v>0-4</v>
      </c>
      <c r="G137" s="159" t="str">
        <f t="shared" si="20"/>
        <v>0-5.1</v>
      </c>
      <c r="H137" s="159" t="str">
        <f t="shared" si="20"/>
        <v>0-5.2</v>
      </c>
      <c r="I137" s="159" t="str">
        <f t="shared" si="20"/>
        <v>0-9</v>
      </c>
      <c r="J137" s="159" t="str">
        <f t="shared" si="20"/>
        <v>0-11</v>
      </c>
      <c r="K137" s="159" t="str">
        <f t="shared" si="20"/>
        <v>0-17.1</v>
      </c>
      <c r="L137" s="159" t="str">
        <f t="shared" si="20"/>
        <v>0-17.2</v>
      </c>
      <c r="M137" s="159" t="str">
        <f t="shared" si="20"/>
        <v>0-17.3</v>
      </c>
      <c r="N137" s="159" t="str">
        <f t="shared" si="20"/>
        <v>0-18</v>
      </c>
      <c r="O137" s="159" t="str">
        <f t="shared" si="20"/>
        <v>0-19.1</v>
      </c>
      <c r="P137" s="159" t="str">
        <f t="shared" si="20"/>
        <v>0-19.2</v>
      </c>
      <c r="Q137" s="159" t="str">
        <f t="shared" si="20"/>
        <v>0-19.3</v>
      </c>
      <c r="R137" s="159" t="str">
        <f t="shared" si="20"/>
        <v>0-19.4</v>
      </c>
      <c r="S137" s="159" t="str">
        <f t="shared" si="19"/>
        <v>0-21.1</v>
      </c>
      <c r="T137" s="159" t="str">
        <f t="shared" si="19"/>
        <v>0-21.2</v>
      </c>
      <c r="U137" s="159" t="str">
        <f t="shared" si="19"/>
        <v>0-23</v>
      </c>
      <c r="V137" s="159" t="str">
        <f t="shared" si="19"/>
        <v>0-24</v>
      </c>
      <c r="W137" s="159"/>
      <c r="X137" s="159">
        <v>0</v>
      </c>
      <c r="Y137" s="159">
        <v>0</v>
      </c>
      <c r="Z137" s="159">
        <v>0</v>
      </c>
      <c r="AA137" s="159">
        <v>0</v>
      </c>
      <c r="AB137" s="159">
        <v>0</v>
      </c>
      <c r="AC137" s="159">
        <v>0</v>
      </c>
      <c r="AD137" s="159">
        <v>0</v>
      </c>
      <c r="AE137" s="159">
        <v>0</v>
      </c>
      <c r="AF137" s="159">
        <v>0</v>
      </c>
      <c r="AG137" s="159">
        <v>0</v>
      </c>
      <c r="AH137" s="159">
        <v>0</v>
      </c>
      <c r="AI137" s="159">
        <v>0</v>
      </c>
      <c r="AJ137" s="159">
        <v>0</v>
      </c>
      <c r="AK137" s="159">
        <v>0</v>
      </c>
      <c r="AL137" s="159">
        <v>0</v>
      </c>
      <c r="AM137" s="159">
        <v>0</v>
      </c>
      <c r="AN137" s="159">
        <v>0</v>
      </c>
    </row>
    <row r="138" spans="3:40" ht="13" hidden="1" thickBot="1" x14ac:dyDescent="0.3">
      <c r="C138" s="90">
        <f t="shared" si="9"/>
        <v>0</v>
      </c>
      <c r="D138" s="159" t="str">
        <f t="shared" si="20"/>
        <v>0-1</v>
      </c>
      <c r="E138" s="159" t="str">
        <f t="shared" si="20"/>
        <v>0-2.1</v>
      </c>
      <c r="F138" s="159" t="str">
        <f t="shared" si="20"/>
        <v>0-4</v>
      </c>
      <c r="G138" s="159" t="str">
        <f t="shared" si="20"/>
        <v>0-5.1</v>
      </c>
      <c r="H138" s="159" t="str">
        <f t="shared" si="20"/>
        <v>0-5.2</v>
      </c>
      <c r="I138" s="159" t="str">
        <f t="shared" si="20"/>
        <v>0-9</v>
      </c>
      <c r="J138" s="159" t="str">
        <f t="shared" si="20"/>
        <v>0-11</v>
      </c>
      <c r="K138" s="159" t="str">
        <f t="shared" si="20"/>
        <v>0-17.1</v>
      </c>
      <c r="L138" s="159" t="str">
        <f t="shared" si="20"/>
        <v>0-17.2</v>
      </c>
      <c r="M138" s="159" t="str">
        <f t="shared" si="20"/>
        <v>0-17.3</v>
      </c>
      <c r="N138" s="159" t="str">
        <f t="shared" si="20"/>
        <v>0-18</v>
      </c>
      <c r="O138" s="159" t="str">
        <f t="shared" si="20"/>
        <v>0-19.1</v>
      </c>
      <c r="P138" s="159" t="str">
        <f t="shared" si="20"/>
        <v>0-19.2</v>
      </c>
      <c r="Q138" s="159" t="str">
        <f t="shared" si="20"/>
        <v>0-19.3</v>
      </c>
      <c r="R138" s="159" t="str">
        <f t="shared" si="20"/>
        <v>0-19.4</v>
      </c>
      <c r="S138" s="159" t="str">
        <f t="shared" si="19"/>
        <v>0-21.1</v>
      </c>
      <c r="T138" s="159" t="str">
        <f t="shared" si="19"/>
        <v>0-21.2</v>
      </c>
      <c r="U138" s="159" t="str">
        <f t="shared" si="19"/>
        <v>0-23</v>
      </c>
      <c r="V138" s="159" t="str">
        <f t="shared" si="19"/>
        <v>0-24</v>
      </c>
      <c r="W138" s="159"/>
      <c r="X138" s="159">
        <v>0</v>
      </c>
      <c r="Y138" s="159">
        <v>0</v>
      </c>
      <c r="Z138" s="159">
        <v>0</v>
      </c>
      <c r="AA138" s="159">
        <v>0</v>
      </c>
      <c r="AB138" s="159">
        <v>0</v>
      </c>
      <c r="AC138" s="159">
        <v>0</v>
      </c>
      <c r="AD138" s="159">
        <v>0</v>
      </c>
      <c r="AE138" s="159">
        <v>0</v>
      </c>
      <c r="AF138" s="159">
        <v>0</v>
      </c>
      <c r="AG138" s="159">
        <v>0</v>
      </c>
      <c r="AH138" s="159">
        <v>0</v>
      </c>
      <c r="AI138" s="159">
        <v>0</v>
      </c>
      <c r="AJ138" s="159">
        <v>0</v>
      </c>
      <c r="AK138" s="159">
        <v>0</v>
      </c>
      <c r="AL138" s="159">
        <v>0</v>
      </c>
      <c r="AM138" s="159">
        <v>0</v>
      </c>
      <c r="AN138" s="159">
        <v>0</v>
      </c>
    </row>
    <row r="139" spans="3:40" ht="13" hidden="1" thickBot="1" x14ac:dyDescent="0.3">
      <c r="C139" s="90">
        <f t="shared" si="9"/>
        <v>0</v>
      </c>
      <c r="D139" s="159" t="str">
        <f t="shared" si="20"/>
        <v>0-1</v>
      </c>
      <c r="E139" s="159" t="str">
        <f t="shared" si="20"/>
        <v>0-2.1</v>
      </c>
      <c r="F139" s="159" t="str">
        <f t="shared" si="20"/>
        <v>0-4</v>
      </c>
      <c r="G139" s="159" t="str">
        <f t="shared" si="20"/>
        <v>0-5.1</v>
      </c>
      <c r="H139" s="159" t="str">
        <f t="shared" si="20"/>
        <v>0-5.2</v>
      </c>
      <c r="I139" s="159" t="str">
        <f t="shared" si="20"/>
        <v>0-9</v>
      </c>
      <c r="J139" s="159" t="str">
        <f t="shared" si="20"/>
        <v>0-11</v>
      </c>
      <c r="K139" s="159" t="str">
        <f t="shared" si="20"/>
        <v>0-17.1</v>
      </c>
      <c r="L139" s="159" t="str">
        <f t="shared" si="20"/>
        <v>0-17.2</v>
      </c>
      <c r="M139" s="159" t="str">
        <f t="shared" si="20"/>
        <v>0-17.3</v>
      </c>
      <c r="N139" s="159" t="str">
        <f t="shared" si="20"/>
        <v>0-18</v>
      </c>
      <c r="O139" s="159" t="str">
        <f t="shared" si="20"/>
        <v>0-19.1</v>
      </c>
      <c r="P139" s="159" t="str">
        <f t="shared" si="20"/>
        <v>0-19.2</v>
      </c>
      <c r="Q139" s="159" t="str">
        <f t="shared" si="20"/>
        <v>0-19.3</v>
      </c>
      <c r="R139" s="159" t="str">
        <f t="shared" si="20"/>
        <v>0-19.4</v>
      </c>
      <c r="S139" s="159" t="str">
        <f t="shared" si="19"/>
        <v>0-21.1</v>
      </c>
      <c r="T139" s="159" t="str">
        <f t="shared" si="19"/>
        <v>0-21.2</v>
      </c>
      <c r="U139" s="159" t="str">
        <f t="shared" si="19"/>
        <v>0-23</v>
      </c>
      <c r="V139" s="159" t="str">
        <f t="shared" si="19"/>
        <v>0-24</v>
      </c>
      <c r="W139" s="159"/>
      <c r="X139" s="159">
        <v>0</v>
      </c>
      <c r="Y139" s="159">
        <v>0</v>
      </c>
      <c r="Z139" s="159">
        <v>0</v>
      </c>
      <c r="AA139" s="159">
        <v>0</v>
      </c>
      <c r="AB139" s="159">
        <v>0</v>
      </c>
      <c r="AC139" s="159">
        <v>0</v>
      </c>
      <c r="AD139" s="159">
        <v>0</v>
      </c>
      <c r="AE139" s="159">
        <v>0</v>
      </c>
      <c r="AF139" s="159">
        <v>0</v>
      </c>
      <c r="AG139" s="159">
        <v>0</v>
      </c>
      <c r="AH139" s="159">
        <v>0</v>
      </c>
      <c r="AI139" s="159">
        <v>0</v>
      </c>
      <c r="AJ139" s="159">
        <v>0</v>
      </c>
      <c r="AK139" s="159">
        <v>0</v>
      </c>
      <c r="AL139" s="159">
        <v>0</v>
      </c>
      <c r="AM139" s="159">
        <v>0</v>
      </c>
      <c r="AN139" s="159">
        <v>0</v>
      </c>
    </row>
    <row r="140" spans="3:40" ht="13" hidden="1" thickBot="1" x14ac:dyDescent="0.3">
      <c r="C140" s="90">
        <f t="shared" si="9"/>
        <v>0</v>
      </c>
      <c r="D140" s="159" t="str">
        <f t="shared" si="20"/>
        <v>0-1</v>
      </c>
      <c r="E140" s="159" t="str">
        <f t="shared" si="20"/>
        <v>0-2.1</v>
      </c>
      <c r="F140" s="159" t="str">
        <f t="shared" si="20"/>
        <v>0-4</v>
      </c>
      <c r="G140" s="159" t="str">
        <f t="shared" si="20"/>
        <v>0-5.1</v>
      </c>
      <c r="H140" s="159" t="str">
        <f t="shared" si="20"/>
        <v>0-5.2</v>
      </c>
      <c r="I140" s="159" t="str">
        <f t="shared" si="20"/>
        <v>0-9</v>
      </c>
      <c r="J140" s="159" t="str">
        <f t="shared" si="20"/>
        <v>0-11</v>
      </c>
      <c r="K140" s="159" t="str">
        <f t="shared" si="20"/>
        <v>0-17.1</v>
      </c>
      <c r="L140" s="159" t="str">
        <f t="shared" si="20"/>
        <v>0-17.2</v>
      </c>
      <c r="M140" s="159" t="str">
        <f t="shared" si="20"/>
        <v>0-17.3</v>
      </c>
      <c r="N140" s="159" t="str">
        <f t="shared" si="20"/>
        <v>0-18</v>
      </c>
      <c r="O140" s="159" t="str">
        <f t="shared" si="20"/>
        <v>0-19.1</v>
      </c>
      <c r="P140" s="159" t="str">
        <f t="shared" si="20"/>
        <v>0-19.2</v>
      </c>
      <c r="Q140" s="159" t="str">
        <f t="shared" si="20"/>
        <v>0-19.3</v>
      </c>
      <c r="R140" s="159" t="str">
        <f t="shared" si="20"/>
        <v>0-19.4</v>
      </c>
      <c r="S140" s="159" t="str">
        <f t="shared" si="19"/>
        <v>0-21.1</v>
      </c>
      <c r="T140" s="159" t="str">
        <f t="shared" si="19"/>
        <v>0-21.2</v>
      </c>
      <c r="U140" s="159" t="str">
        <f t="shared" si="19"/>
        <v>0-23</v>
      </c>
      <c r="V140" s="159" t="str">
        <f t="shared" si="19"/>
        <v>0-24</v>
      </c>
      <c r="W140" s="159"/>
      <c r="X140" s="159">
        <v>0</v>
      </c>
      <c r="Y140" s="159">
        <v>0</v>
      </c>
      <c r="Z140" s="159">
        <v>0</v>
      </c>
      <c r="AA140" s="159">
        <v>0</v>
      </c>
      <c r="AB140" s="159">
        <v>0</v>
      </c>
      <c r="AC140" s="159">
        <v>0</v>
      </c>
      <c r="AD140" s="159">
        <v>0</v>
      </c>
      <c r="AE140" s="159">
        <v>0</v>
      </c>
      <c r="AF140" s="159">
        <v>0</v>
      </c>
      <c r="AG140" s="159">
        <v>0</v>
      </c>
      <c r="AH140" s="159">
        <v>0</v>
      </c>
      <c r="AI140" s="159">
        <v>0</v>
      </c>
      <c r="AJ140" s="159">
        <v>0</v>
      </c>
      <c r="AK140" s="159">
        <v>0</v>
      </c>
      <c r="AL140" s="159">
        <v>0</v>
      </c>
      <c r="AM140" s="159">
        <v>0</v>
      </c>
      <c r="AN140" s="159">
        <v>0</v>
      </c>
    </row>
    <row r="141" spans="3:40" ht="13" hidden="1" thickBot="1" x14ac:dyDescent="0.3">
      <c r="C141" s="90">
        <f t="shared" si="9"/>
        <v>0</v>
      </c>
      <c r="D141" s="159" t="str">
        <f t="shared" si="20"/>
        <v>0-1</v>
      </c>
      <c r="E141" s="159" t="str">
        <f t="shared" si="20"/>
        <v>0-2.1</v>
      </c>
      <c r="F141" s="159" t="str">
        <f t="shared" si="20"/>
        <v>0-4</v>
      </c>
      <c r="G141" s="159" t="str">
        <f t="shared" si="20"/>
        <v>0-5.1</v>
      </c>
      <c r="H141" s="159" t="str">
        <f t="shared" si="20"/>
        <v>0-5.2</v>
      </c>
      <c r="I141" s="159" t="str">
        <f t="shared" si="20"/>
        <v>0-9</v>
      </c>
      <c r="J141" s="159" t="str">
        <f t="shared" si="20"/>
        <v>0-11</v>
      </c>
      <c r="K141" s="159" t="str">
        <f t="shared" si="20"/>
        <v>0-17.1</v>
      </c>
      <c r="L141" s="159" t="str">
        <f t="shared" si="20"/>
        <v>0-17.2</v>
      </c>
      <c r="M141" s="159" t="str">
        <f t="shared" si="20"/>
        <v>0-17.3</v>
      </c>
      <c r="N141" s="159" t="str">
        <f t="shared" si="20"/>
        <v>0-18</v>
      </c>
      <c r="O141" s="159" t="str">
        <f t="shared" si="20"/>
        <v>0-19.1</v>
      </c>
      <c r="P141" s="159" t="str">
        <f t="shared" si="20"/>
        <v>0-19.2</v>
      </c>
      <c r="Q141" s="159" t="str">
        <f t="shared" si="20"/>
        <v>0-19.3</v>
      </c>
      <c r="R141" s="159" t="str">
        <f t="shared" si="20"/>
        <v>0-19.4</v>
      </c>
      <c r="S141" s="159" t="str">
        <f t="shared" si="19"/>
        <v>0-21.1</v>
      </c>
      <c r="T141" s="159" t="str">
        <f t="shared" si="19"/>
        <v>0-21.2</v>
      </c>
      <c r="U141" s="159" t="str">
        <f t="shared" si="19"/>
        <v>0-23</v>
      </c>
      <c r="V141" s="159" t="str">
        <f t="shared" si="19"/>
        <v>0-24</v>
      </c>
      <c r="W141" s="159"/>
      <c r="X141" s="159">
        <v>0</v>
      </c>
      <c r="Y141" s="159">
        <v>0</v>
      </c>
      <c r="Z141" s="159">
        <v>0</v>
      </c>
      <c r="AA141" s="159">
        <v>0</v>
      </c>
      <c r="AB141" s="159">
        <v>0</v>
      </c>
      <c r="AC141" s="159">
        <v>0</v>
      </c>
      <c r="AD141" s="159">
        <v>0</v>
      </c>
      <c r="AE141" s="159">
        <v>0</v>
      </c>
      <c r="AF141" s="159">
        <v>0</v>
      </c>
      <c r="AG141" s="159">
        <v>0</v>
      </c>
      <c r="AH141" s="159">
        <v>0</v>
      </c>
      <c r="AI141" s="159">
        <v>0</v>
      </c>
      <c r="AJ141" s="159">
        <v>0</v>
      </c>
      <c r="AK141" s="159">
        <v>0</v>
      </c>
      <c r="AL141" s="159">
        <v>0</v>
      </c>
      <c r="AM141" s="159">
        <v>0</v>
      </c>
      <c r="AN141" s="159">
        <v>0</v>
      </c>
    </row>
    <row r="142" spans="3:40" ht="13" hidden="1" thickBot="1" x14ac:dyDescent="0.3">
      <c r="C142" s="90">
        <f t="shared" si="9"/>
        <v>0</v>
      </c>
      <c r="D142" s="159" t="str">
        <f t="shared" si="20"/>
        <v>0-1</v>
      </c>
      <c r="E142" s="159" t="str">
        <f t="shared" si="20"/>
        <v>0-2.1</v>
      </c>
      <c r="F142" s="159" t="str">
        <f t="shared" si="20"/>
        <v>0-4</v>
      </c>
      <c r="G142" s="159" t="str">
        <f t="shared" si="20"/>
        <v>0-5.1</v>
      </c>
      <c r="H142" s="159" t="str">
        <f t="shared" si="20"/>
        <v>0-5.2</v>
      </c>
      <c r="I142" s="159" t="str">
        <f t="shared" si="20"/>
        <v>0-9</v>
      </c>
      <c r="J142" s="159" t="str">
        <f t="shared" si="20"/>
        <v>0-11</v>
      </c>
      <c r="K142" s="159" t="str">
        <f t="shared" si="20"/>
        <v>0-17.1</v>
      </c>
      <c r="L142" s="159" t="str">
        <f t="shared" si="20"/>
        <v>0-17.2</v>
      </c>
      <c r="M142" s="159" t="str">
        <f t="shared" si="20"/>
        <v>0-17.3</v>
      </c>
      <c r="N142" s="159" t="str">
        <f t="shared" si="20"/>
        <v>0-18</v>
      </c>
      <c r="O142" s="159" t="str">
        <f t="shared" si="20"/>
        <v>0-19.1</v>
      </c>
      <c r="P142" s="159" t="str">
        <f t="shared" si="20"/>
        <v>0-19.2</v>
      </c>
      <c r="Q142" s="159" t="str">
        <f t="shared" si="20"/>
        <v>0-19.3</v>
      </c>
      <c r="R142" s="159" t="str">
        <f t="shared" si="20"/>
        <v>0-19.4</v>
      </c>
      <c r="S142" s="159" t="str">
        <f t="shared" si="19"/>
        <v>0-21.1</v>
      </c>
      <c r="T142" s="159" t="str">
        <f t="shared" si="19"/>
        <v>0-21.2</v>
      </c>
      <c r="U142" s="159" t="str">
        <f t="shared" si="19"/>
        <v>0-23</v>
      </c>
      <c r="V142" s="159" t="str">
        <f t="shared" si="19"/>
        <v>0-24</v>
      </c>
      <c r="W142" s="159"/>
      <c r="X142" s="159">
        <v>0</v>
      </c>
      <c r="Y142" s="159">
        <v>0</v>
      </c>
      <c r="Z142" s="159">
        <v>0</v>
      </c>
      <c r="AA142" s="159">
        <v>0</v>
      </c>
      <c r="AB142" s="159">
        <v>0</v>
      </c>
      <c r="AC142" s="159">
        <v>0</v>
      </c>
      <c r="AD142" s="159">
        <v>0</v>
      </c>
      <c r="AE142" s="159">
        <v>0</v>
      </c>
      <c r="AF142" s="159">
        <v>0</v>
      </c>
      <c r="AG142" s="159">
        <v>0</v>
      </c>
      <c r="AH142" s="159">
        <v>0</v>
      </c>
      <c r="AI142" s="159">
        <v>0</v>
      </c>
      <c r="AJ142" s="159">
        <v>0</v>
      </c>
      <c r="AK142" s="159">
        <v>0</v>
      </c>
      <c r="AL142" s="159">
        <v>0</v>
      </c>
      <c r="AM142" s="159">
        <v>0</v>
      </c>
      <c r="AN142" s="159">
        <v>0</v>
      </c>
    </row>
    <row r="143" spans="3:40" ht="13" hidden="1" thickBot="1" x14ac:dyDescent="0.3">
      <c r="C143" s="90">
        <f t="shared" si="9"/>
        <v>0</v>
      </c>
      <c r="D143" s="159" t="str">
        <f t="shared" si="20"/>
        <v>0-1</v>
      </c>
      <c r="E143" s="159" t="str">
        <f t="shared" si="20"/>
        <v>0-2.1</v>
      </c>
      <c r="F143" s="159" t="str">
        <f t="shared" si="20"/>
        <v>0-4</v>
      </c>
      <c r="G143" s="159" t="str">
        <f t="shared" si="20"/>
        <v>0-5.1</v>
      </c>
      <c r="H143" s="159" t="str">
        <f t="shared" si="20"/>
        <v>0-5.2</v>
      </c>
      <c r="I143" s="159" t="str">
        <f t="shared" si="20"/>
        <v>0-9</v>
      </c>
      <c r="J143" s="159" t="str">
        <f t="shared" si="20"/>
        <v>0-11</v>
      </c>
      <c r="K143" s="159" t="str">
        <f t="shared" si="20"/>
        <v>0-17.1</v>
      </c>
      <c r="L143" s="159" t="str">
        <f t="shared" si="20"/>
        <v>0-17.2</v>
      </c>
      <c r="M143" s="159" t="str">
        <f t="shared" si="20"/>
        <v>0-17.3</v>
      </c>
      <c r="N143" s="159" t="str">
        <f t="shared" si="20"/>
        <v>0-18</v>
      </c>
      <c r="O143" s="159" t="str">
        <f t="shared" si="20"/>
        <v>0-19.1</v>
      </c>
      <c r="P143" s="159" t="str">
        <f t="shared" si="20"/>
        <v>0-19.2</v>
      </c>
      <c r="Q143" s="159" t="str">
        <f t="shared" si="20"/>
        <v>0-19.3</v>
      </c>
      <c r="R143" s="159" t="str">
        <f t="shared" si="20"/>
        <v>0-19.4</v>
      </c>
      <c r="S143" s="159" t="str">
        <f t="shared" si="19"/>
        <v>0-21.1</v>
      </c>
      <c r="T143" s="159" t="str">
        <f t="shared" si="19"/>
        <v>0-21.2</v>
      </c>
      <c r="U143" s="159" t="str">
        <f t="shared" si="19"/>
        <v>0-23</v>
      </c>
      <c r="V143" s="159" t="str">
        <f t="shared" si="19"/>
        <v>0-24</v>
      </c>
      <c r="W143" s="159"/>
      <c r="X143" s="159">
        <v>0</v>
      </c>
      <c r="Y143" s="159">
        <v>0</v>
      </c>
      <c r="Z143" s="159">
        <v>0</v>
      </c>
      <c r="AA143" s="159">
        <v>0</v>
      </c>
      <c r="AB143" s="159">
        <v>0</v>
      </c>
      <c r="AC143" s="159">
        <v>0</v>
      </c>
      <c r="AD143" s="159">
        <v>0</v>
      </c>
      <c r="AE143" s="159">
        <v>0</v>
      </c>
      <c r="AF143" s="159">
        <v>0</v>
      </c>
      <c r="AG143" s="159">
        <v>0</v>
      </c>
      <c r="AH143" s="159">
        <v>0</v>
      </c>
      <c r="AI143" s="159">
        <v>0</v>
      </c>
      <c r="AJ143" s="159">
        <v>0</v>
      </c>
      <c r="AK143" s="159">
        <v>0</v>
      </c>
      <c r="AL143" s="159">
        <v>0</v>
      </c>
      <c r="AM143" s="159">
        <v>0</v>
      </c>
      <c r="AN143" s="159">
        <v>0</v>
      </c>
    </row>
    <row r="144" spans="3:40" ht="13" hidden="1" thickBot="1" x14ac:dyDescent="0.3">
      <c r="C144" s="90">
        <f t="shared" si="9"/>
        <v>0</v>
      </c>
      <c r="D144" s="159" t="str">
        <f t="shared" si="20"/>
        <v>0-1</v>
      </c>
      <c r="E144" s="159" t="str">
        <f t="shared" si="20"/>
        <v>0-2.1</v>
      </c>
      <c r="F144" s="159" t="str">
        <f t="shared" si="20"/>
        <v>0-4</v>
      </c>
      <c r="G144" s="159" t="str">
        <f t="shared" si="20"/>
        <v>0-5.1</v>
      </c>
      <c r="H144" s="159" t="str">
        <f t="shared" si="20"/>
        <v>0-5.2</v>
      </c>
      <c r="I144" s="159" t="str">
        <f t="shared" si="20"/>
        <v>0-9</v>
      </c>
      <c r="J144" s="159" t="str">
        <f t="shared" si="20"/>
        <v>0-11</v>
      </c>
      <c r="K144" s="159" t="str">
        <f t="shared" si="20"/>
        <v>0-17.1</v>
      </c>
      <c r="L144" s="159" t="str">
        <f t="shared" si="20"/>
        <v>0-17.2</v>
      </c>
      <c r="M144" s="159" t="str">
        <f t="shared" si="20"/>
        <v>0-17.3</v>
      </c>
      <c r="N144" s="159" t="str">
        <f t="shared" si="20"/>
        <v>0-18</v>
      </c>
      <c r="O144" s="159" t="str">
        <f t="shared" si="20"/>
        <v>0-19.1</v>
      </c>
      <c r="P144" s="159" t="str">
        <f t="shared" si="20"/>
        <v>0-19.2</v>
      </c>
      <c r="Q144" s="159" t="str">
        <f t="shared" si="20"/>
        <v>0-19.3</v>
      </c>
      <c r="R144" s="159" t="str">
        <f t="shared" si="20"/>
        <v>0-19.4</v>
      </c>
      <c r="S144" s="159" t="str">
        <f t="shared" si="19"/>
        <v>0-21.1</v>
      </c>
      <c r="T144" s="159" t="str">
        <f t="shared" si="19"/>
        <v>0-21.2</v>
      </c>
      <c r="U144" s="159" t="str">
        <f t="shared" si="19"/>
        <v>0-23</v>
      </c>
      <c r="V144" s="159" t="str">
        <f t="shared" si="19"/>
        <v>0-24</v>
      </c>
      <c r="W144" s="159"/>
      <c r="X144" s="159">
        <v>0</v>
      </c>
      <c r="Y144" s="159">
        <v>0</v>
      </c>
      <c r="Z144" s="159">
        <v>0</v>
      </c>
      <c r="AA144" s="159">
        <v>0</v>
      </c>
      <c r="AB144" s="159">
        <v>0</v>
      </c>
      <c r="AC144" s="159">
        <v>0</v>
      </c>
      <c r="AD144" s="159">
        <v>0</v>
      </c>
      <c r="AE144" s="159">
        <v>0</v>
      </c>
      <c r="AF144" s="159">
        <v>0</v>
      </c>
      <c r="AG144" s="159">
        <v>0</v>
      </c>
      <c r="AH144" s="159">
        <v>0</v>
      </c>
      <c r="AI144" s="159">
        <v>0</v>
      </c>
      <c r="AJ144" s="159">
        <v>0</v>
      </c>
      <c r="AK144" s="159">
        <v>0</v>
      </c>
      <c r="AL144" s="159">
        <v>0</v>
      </c>
      <c r="AM144" s="159">
        <v>0</v>
      </c>
      <c r="AN144" s="159">
        <v>0</v>
      </c>
    </row>
    <row r="145" spans="3:40" ht="13" hidden="1" thickBot="1" x14ac:dyDescent="0.3">
      <c r="C145" s="90">
        <f t="shared" si="9"/>
        <v>0</v>
      </c>
      <c r="D145" s="159" t="str">
        <f t="shared" si="20"/>
        <v>0-1</v>
      </c>
      <c r="E145" s="159" t="str">
        <f t="shared" si="20"/>
        <v>0-2.1</v>
      </c>
      <c r="F145" s="159" t="str">
        <f t="shared" si="20"/>
        <v>0-4</v>
      </c>
      <c r="G145" s="159" t="str">
        <f t="shared" si="20"/>
        <v>0-5.1</v>
      </c>
      <c r="H145" s="159" t="str">
        <f t="shared" si="20"/>
        <v>0-5.2</v>
      </c>
      <c r="I145" s="159" t="str">
        <f t="shared" si="20"/>
        <v>0-9</v>
      </c>
      <c r="J145" s="159" t="str">
        <f t="shared" si="20"/>
        <v>0-11</v>
      </c>
      <c r="K145" s="159" t="str">
        <f t="shared" si="20"/>
        <v>0-17.1</v>
      </c>
      <c r="L145" s="159" t="str">
        <f t="shared" si="20"/>
        <v>0-17.2</v>
      </c>
      <c r="M145" s="159" t="str">
        <f t="shared" si="20"/>
        <v>0-17.3</v>
      </c>
      <c r="N145" s="159" t="str">
        <f t="shared" si="20"/>
        <v>0-18</v>
      </c>
      <c r="O145" s="159" t="str">
        <f t="shared" si="20"/>
        <v>0-19.1</v>
      </c>
      <c r="P145" s="159" t="str">
        <f t="shared" si="20"/>
        <v>0-19.2</v>
      </c>
      <c r="Q145" s="159" t="str">
        <f t="shared" si="20"/>
        <v>0-19.3</v>
      </c>
      <c r="R145" s="159" t="str">
        <f t="shared" si="20"/>
        <v>0-19.4</v>
      </c>
      <c r="S145" s="159" t="str">
        <f t="shared" si="19"/>
        <v>0-21.1</v>
      </c>
      <c r="T145" s="159" t="str">
        <f t="shared" si="19"/>
        <v>0-21.2</v>
      </c>
      <c r="U145" s="159" t="str">
        <f t="shared" si="19"/>
        <v>0-23</v>
      </c>
      <c r="V145" s="159" t="str">
        <f t="shared" si="19"/>
        <v>0-24</v>
      </c>
      <c r="W145" s="159"/>
      <c r="X145" s="159">
        <v>0</v>
      </c>
      <c r="Y145" s="159">
        <v>0</v>
      </c>
      <c r="Z145" s="159">
        <v>0</v>
      </c>
      <c r="AA145" s="159">
        <v>0</v>
      </c>
      <c r="AB145" s="159">
        <v>0</v>
      </c>
      <c r="AC145" s="159">
        <v>0</v>
      </c>
      <c r="AD145" s="159">
        <v>0</v>
      </c>
      <c r="AE145" s="159">
        <v>0</v>
      </c>
      <c r="AF145" s="159">
        <v>0</v>
      </c>
      <c r="AG145" s="159">
        <v>0</v>
      </c>
      <c r="AH145" s="159">
        <v>0</v>
      </c>
      <c r="AI145" s="159">
        <v>0</v>
      </c>
      <c r="AJ145" s="159">
        <v>0</v>
      </c>
      <c r="AK145" s="159">
        <v>0</v>
      </c>
      <c r="AL145" s="159">
        <v>0</v>
      </c>
      <c r="AM145" s="159">
        <v>0</v>
      </c>
      <c r="AN145" s="159">
        <v>0</v>
      </c>
    </row>
    <row r="146" spans="3:40" ht="13" hidden="1" thickBot="1" x14ac:dyDescent="0.3">
      <c r="C146" s="90">
        <f t="shared" si="9"/>
        <v>0</v>
      </c>
      <c r="D146" s="159" t="str">
        <f t="shared" si="20"/>
        <v>0-1</v>
      </c>
      <c r="E146" s="159" t="str">
        <f t="shared" si="20"/>
        <v>0-2.1</v>
      </c>
      <c r="F146" s="159" t="str">
        <f t="shared" si="20"/>
        <v>0-4</v>
      </c>
      <c r="G146" s="159" t="str">
        <f t="shared" si="20"/>
        <v>0-5.1</v>
      </c>
      <c r="H146" s="159" t="str">
        <f t="shared" si="20"/>
        <v>0-5.2</v>
      </c>
      <c r="I146" s="159" t="str">
        <f t="shared" si="20"/>
        <v>0-9</v>
      </c>
      <c r="J146" s="159" t="str">
        <f t="shared" si="20"/>
        <v>0-11</v>
      </c>
      <c r="K146" s="159" t="str">
        <f t="shared" si="20"/>
        <v>0-17.1</v>
      </c>
      <c r="L146" s="159" t="str">
        <f t="shared" si="20"/>
        <v>0-17.2</v>
      </c>
      <c r="M146" s="159" t="str">
        <f t="shared" si="20"/>
        <v>0-17.3</v>
      </c>
      <c r="N146" s="159" t="str">
        <f t="shared" si="20"/>
        <v>0-18</v>
      </c>
      <c r="O146" s="159" t="str">
        <f t="shared" si="20"/>
        <v>0-19.1</v>
      </c>
      <c r="P146" s="159" t="str">
        <f t="shared" si="20"/>
        <v>0-19.2</v>
      </c>
      <c r="Q146" s="159" t="str">
        <f t="shared" si="20"/>
        <v>0-19.3</v>
      </c>
      <c r="R146" s="159" t="str">
        <f t="shared" si="20"/>
        <v>0-19.4</v>
      </c>
      <c r="S146" s="159" t="str">
        <f t="shared" si="19"/>
        <v>0-21.1</v>
      </c>
      <c r="T146" s="159" t="str">
        <f t="shared" si="19"/>
        <v>0-21.2</v>
      </c>
      <c r="U146" s="159" t="str">
        <f t="shared" si="19"/>
        <v>0-23</v>
      </c>
      <c r="V146" s="159" t="str">
        <f t="shared" si="19"/>
        <v>0-24</v>
      </c>
      <c r="W146" s="159"/>
      <c r="X146" s="159">
        <v>0</v>
      </c>
      <c r="Y146" s="159">
        <v>0</v>
      </c>
      <c r="Z146" s="159">
        <v>0</v>
      </c>
      <c r="AA146" s="159">
        <v>0</v>
      </c>
      <c r="AB146" s="159">
        <v>0</v>
      </c>
      <c r="AC146" s="159">
        <v>0</v>
      </c>
      <c r="AD146" s="159">
        <v>0</v>
      </c>
      <c r="AE146" s="159">
        <v>0</v>
      </c>
      <c r="AF146" s="159">
        <v>0</v>
      </c>
      <c r="AG146" s="159">
        <v>0</v>
      </c>
      <c r="AH146" s="159">
        <v>0</v>
      </c>
      <c r="AI146" s="159">
        <v>0</v>
      </c>
      <c r="AJ146" s="159">
        <v>0</v>
      </c>
      <c r="AK146" s="159">
        <v>0</v>
      </c>
      <c r="AL146" s="159">
        <v>0</v>
      </c>
      <c r="AM146" s="159">
        <v>0</v>
      </c>
      <c r="AN146" s="159">
        <v>0</v>
      </c>
    </row>
    <row r="147" spans="3:40" ht="13" hidden="1" thickBot="1" x14ac:dyDescent="0.3">
      <c r="C147" s="90">
        <f t="shared" si="9"/>
        <v>0</v>
      </c>
      <c r="D147" s="159" t="str">
        <f t="shared" si="20"/>
        <v>0-1</v>
      </c>
      <c r="E147" s="159" t="str">
        <f t="shared" si="20"/>
        <v>0-2.1</v>
      </c>
      <c r="F147" s="159" t="str">
        <f t="shared" si="20"/>
        <v>0-4</v>
      </c>
      <c r="G147" s="159" t="str">
        <f t="shared" si="20"/>
        <v>0-5.1</v>
      </c>
      <c r="H147" s="159" t="str">
        <f t="shared" si="20"/>
        <v>0-5.2</v>
      </c>
      <c r="I147" s="159" t="str">
        <f t="shared" si="20"/>
        <v>0-9</v>
      </c>
      <c r="J147" s="159" t="str">
        <f t="shared" si="20"/>
        <v>0-11</v>
      </c>
      <c r="K147" s="159" t="str">
        <f t="shared" si="20"/>
        <v>0-17.1</v>
      </c>
      <c r="L147" s="159" t="str">
        <f t="shared" si="20"/>
        <v>0-17.2</v>
      </c>
      <c r="M147" s="159" t="str">
        <f t="shared" si="20"/>
        <v>0-17.3</v>
      </c>
      <c r="N147" s="159" t="str">
        <f t="shared" si="20"/>
        <v>0-18</v>
      </c>
      <c r="O147" s="159" t="str">
        <f t="shared" si="20"/>
        <v>0-19.1</v>
      </c>
      <c r="P147" s="159" t="str">
        <f t="shared" si="20"/>
        <v>0-19.2</v>
      </c>
      <c r="Q147" s="159" t="str">
        <f t="shared" si="20"/>
        <v>0-19.3</v>
      </c>
      <c r="R147" s="159" t="str">
        <f t="shared" si="20"/>
        <v>0-19.4</v>
      </c>
      <c r="S147" s="159" t="str">
        <f t="shared" si="19"/>
        <v>0-21.1</v>
      </c>
      <c r="T147" s="159" t="str">
        <f t="shared" si="19"/>
        <v>0-21.2</v>
      </c>
      <c r="U147" s="159" t="str">
        <f t="shared" si="19"/>
        <v>0-23</v>
      </c>
      <c r="V147" s="159" t="str">
        <f t="shared" si="19"/>
        <v>0-24</v>
      </c>
      <c r="W147" s="159"/>
      <c r="X147" s="159">
        <v>0</v>
      </c>
      <c r="Y147" s="159">
        <v>0</v>
      </c>
      <c r="Z147" s="159">
        <v>0</v>
      </c>
      <c r="AA147" s="159">
        <v>0</v>
      </c>
      <c r="AB147" s="159">
        <v>0</v>
      </c>
      <c r="AC147" s="159">
        <v>0</v>
      </c>
      <c r="AD147" s="159">
        <v>0</v>
      </c>
      <c r="AE147" s="159">
        <v>0</v>
      </c>
      <c r="AF147" s="159">
        <v>0</v>
      </c>
      <c r="AG147" s="159">
        <v>0</v>
      </c>
      <c r="AH147" s="159">
        <v>0</v>
      </c>
      <c r="AI147" s="159">
        <v>0</v>
      </c>
      <c r="AJ147" s="159">
        <v>0</v>
      </c>
      <c r="AK147" s="159">
        <v>0</v>
      </c>
      <c r="AL147" s="159">
        <v>0</v>
      </c>
      <c r="AM147" s="159">
        <v>0</v>
      </c>
      <c r="AN147" s="159">
        <v>0</v>
      </c>
    </row>
    <row r="148" spans="3:40" ht="13" hidden="1" thickBot="1" x14ac:dyDescent="0.3">
      <c r="C148" s="90">
        <f t="shared" si="9"/>
        <v>0</v>
      </c>
      <c r="D148" s="159" t="str">
        <f t="shared" si="20"/>
        <v>0-1</v>
      </c>
      <c r="E148" s="159" t="str">
        <f t="shared" si="20"/>
        <v>0-2.1</v>
      </c>
      <c r="F148" s="159" t="str">
        <f t="shared" si="20"/>
        <v>0-4</v>
      </c>
      <c r="G148" s="159" t="str">
        <f t="shared" si="20"/>
        <v>0-5.1</v>
      </c>
      <c r="H148" s="159" t="str">
        <f t="shared" si="20"/>
        <v>0-5.2</v>
      </c>
      <c r="I148" s="159" t="str">
        <f t="shared" si="20"/>
        <v>0-9</v>
      </c>
      <c r="J148" s="159" t="str">
        <f t="shared" si="20"/>
        <v>0-11</v>
      </c>
      <c r="K148" s="159" t="str">
        <f t="shared" si="20"/>
        <v>0-17.1</v>
      </c>
      <c r="L148" s="159" t="str">
        <f t="shared" si="20"/>
        <v>0-17.2</v>
      </c>
      <c r="M148" s="159" t="str">
        <f t="shared" si="20"/>
        <v>0-17.3</v>
      </c>
      <c r="N148" s="159" t="str">
        <f t="shared" si="20"/>
        <v>0-18</v>
      </c>
      <c r="O148" s="159" t="str">
        <f t="shared" si="20"/>
        <v>0-19.1</v>
      </c>
      <c r="P148" s="159" t="str">
        <f t="shared" si="20"/>
        <v>0-19.2</v>
      </c>
      <c r="Q148" s="159" t="str">
        <f t="shared" si="20"/>
        <v>0-19.3</v>
      </c>
      <c r="R148" s="159" t="str">
        <f t="shared" si="20"/>
        <v>0-19.4</v>
      </c>
      <c r="S148" s="159" t="str">
        <f t="shared" si="19"/>
        <v>0-21.1</v>
      </c>
      <c r="T148" s="159" t="str">
        <f t="shared" si="19"/>
        <v>0-21.2</v>
      </c>
      <c r="U148" s="159" t="str">
        <f t="shared" si="19"/>
        <v>0-23</v>
      </c>
      <c r="V148" s="159" t="str">
        <f t="shared" si="19"/>
        <v>0-24</v>
      </c>
      <c r="W148" s="159"/>
      <c r="X148" s="159">
        <v>0</v>
      </c>
      <c r="Y148" s="159">
        <v>0</v>
      </c>
      <c r="Z148" s="159">
        <v>0</v>
      </c>
      <c r="AA148" s="159">
        <v>0</v>
      </c>
      <c r="AB148" s="159">
        <v>0</v>
      </c>
      <c r="AC148" s="159">
        <v>0</v>
      </c>
      <c r="AD148" s="159">
        <v>0</v>
      </c>
      <c r="AE148" s="159">
        <v>0</v>
      </c>
      <c r="AF148" s="159">
        <v>0</v>
      </c>
      <c r="AG148" s="159">
        <v>0</v>
      </c>
      <c r="AH148" s="159">
        <v>0</v>
      </c>
      <c r="AI148" s="159">
        <v>0</v>
      </c>
      <c r="AJ148" s="159">
        <v>0</v>
      </c>
      <c r="AK148" s="159">
        <v>0</v>
      </c>
      <c r="AL148" s="159">
        <v>0</v>
      </c>
      <c r="AM148" s="159">
        <v>0</v>
      </c>
      <c r="AN148" s="159">
        <v>0</v>
      </c>
    </row>
    <row r="149" spans="3:40" ht="13" hidden="1" thickBot="1" x14ac:dyDescent="0.3">
      <c r="C149" s="90">
        <f t="shared" si="9"/>
        <v>0</v>
      </c>
      <c r="D149" s="159" t="str">
        <f t="shared" si="20"/>
        <v>0-1</v>
      </c>
      <c r="E149" s="159" t="str">
        <f t="shared" si="20"/>
        <v>0-2.1</v>
      </c>
      <c r="F149" s="159" t="str">
        <f t="shared" si="20"/>
        <v>0-4</v>
      </c>
      <c r="G149" s="159" t="str">
        <f t="shared" si="20"/>
        <v>0-5.1</v>
      </c>
      <c r="H149" s="159" t="str">
        <f t="shared" si="20"/>
        <v>0-5.2</v>
      </c>
      <c r="I149" s="159" t="str">
        <f t="shared" si="20"/>
        <v>0-9</v>
      </c>
      <c r="J149" s="159" t="str">
        <f t="shared" si="20"/>
        <v>0-11</v>
      </c>
      <c r="K149" s="159" t="str">
        <f t="shared" si="20"/>
        <v>0-17.1</v>
      </c>
      <c r="L149" s="159" t="str">
        <f t="shared" si="20"/>
        <v>0-17.2</v>
      </c>
      <c r="M149" s="159" t="str">
        <f t="shared" si="20"/>
        <v>0-17.3</v>
      </c>
      <c r="N149" s="159" t="str">
        <f t="shared" si="20"/>
        <v>0-18</v>
      </c>
      <c r="O149" s="159" t="str">
        <f t="shared" si="20"/>
        <v>0-19.1</v>
      </c>
      <c r="P149" s="159" t="str">
        <f t="shared" si="20"/>
        <v>0-19.2</v>
      </c>
      <c r="Q149" s="159" t="str">
        <f t="shared" si="20"/>
        <v>0-19.3</v>
      </c>
      <c r="R149" s="159" t="str">
        <f t="shared" si="20"/>
        <v>0-19.4</v>
      </c>
      <c r="S149" s="159" t="str">
        <f t="shared" si="19"/>
        <v>0-21.1</v>
      </c>
      <c r="T149" s="159" t="str">
        <f t="shared" si="19"/>
        <v>0-21.2</v>
      </c>
      <c r="U149" s="159" t="str">
        <f t="shared" si="19"/>
        <v>0-23</v>
      </c>
      <c r="V149" s="159" t="str">
        <f t="shared" si="19"/>
        <v>0-24</v>
      </c>
      <c r="W149" s="159"/>
      <c r="X149" s="159">
        <v>0</v>
      </c>
      <c r="Y149" s="159">
        <v>0</v>
      </c>
      <c r="Z149" s="159">
        <v>0</v>
      </c>
      <c r="AA149" s="159">
        <v>0</v>
      </c>
      <c r="AB149" s="159">
        <v>0</v>
      </c>
      <c r="AC149" s="159">
        <v>0</v>
      </c>
      <c r="AD149" s="159">
        <v>0</v>
      </c>
      <c r="AE149" s="159">
        <v>0</v>
      </c>
      <c r="AF149" s="159">
        <v>0</v>
      </c>
      <c r="AG149" s="159">
        <v>0</v>
      </c>
      <c r="AH149" s="159">
        <v>0</v>
      </c>
      <c r="AI149" s="159">
        <v>0</v>
      </c>
      <c r="AJ149" s="159">
        <v>0</v>
      </c>
      <c r="AK149" s="159">
        <v>0</v>
      </c>
      <c r="AL149" s="159">
        <v>0</v>
      </c>
      <c r="AM149" s="159">
        <v>0</v>
      </c>
      <c r="AN149" s="159">
        <v>0</v>
      </c>
    </row>
    <row r="150" spans="3:40" ht="13" hidden="1" thickBot="1" x14ac:dyDescent="0.3">
      <c r="C150" s="90">
        <f t="shared" ref="C150:C164" si="21">A66</f>
        <v>0</v>
      </c>
      <c r="D150" s="159" t="str">
        <f t="shared" ref="D150:R164" si="22">$C150&amp;"-"&amp;D$84</f>
        <v>0-1</v>
      </c>
      <c r="E150" s="159" t="str">
        <f t="shared" si="22"/>
        <v>0-2.1</v>
      </c>
      <c r="F150" s="159" t="str">
        <f t="shared" si="22"/>
        <v>0-4</v>
      </c>
      <c r="G150" s="159" t="str">
        <f t="shared" si="22"/>
        <v>0-5.1</v>
      </c>
      <c r="H150" s="159" t="str">
        <f t="shared" si="22"/>
        <v>0-5.2</v>
      </c>
      <c r="I150" s="159" t="str">
        <f t="shared" si="22"/>
        <v>0-9</v>
      </c>
      <c r="J150" s="159" t="str">
        <f t="shared" si="22"/>
        <v>0-11</v>
      </c>
      <c r="K150" s="159" t="str">
        <f t="shared" si="22"/>
        <v>0-17.1</v>
      </c>
      <c r="L150" s="159" t="str">
        <f t="shared" si="22"/>
        <v>0-17.2</v>
      </c>
      <c r="M150" s="159" t="str">
        <f t="shared" si="22"/>
        <v>0-17.3</v>
      </c>
      <c r="N150" s="159" t="str">
        <f t="shared" si="22"/>
        <v>0-18</v>
      </c>
      <c r="O150" s="159" t="str">
        <f t="shared" si="22"/>
        <v>0-19.1</v>
      </c>
      <c r="P150" s="159" t="str">
        <f t="shared" si="22"/>
        <v>0-19.2</v>
      </c>
      <c r="Q150" s="159" t="str">
        <f t="shared" si="22"/>
        <v>0-19.3</v>
      </c>
      <c r="R150" s="159" t="str">
        <f t="shared" si="22"/>
        <v>0-19.4</v>
      </c>
      <c r="S150" s="159" t="str">
        <f t="shared" si="19"/>
        <v>0-21.1</v>
      </c>
      <c r="T150" s="159" t="str">
        <f t="shared" si="19"/>
        <v>0-21.2</v>
      </c>
      <c r="U150" s="159" t="str">
        <f t="shared" si="19"/>
        <v>0-23</v>
      </c>
      <c r="V150" s="159" t="str">
        <f t="shared" si="19"/>
        <v>0-24</v>
      </c>
      <c r="W150" s="159"/>
      <c r="X150" s="159">
        <v>0</v>
      </c>
      <c r="Y150" s="159">
        <v>0</v>
      </c>
      <c r="Z150" s="159">
        <v>0</v>
      </c>
      <c r="AA150" s="159">
        <v>0</v>
      </c>
      <c r="AB150" s="159">
        <v>0</v>
      </c>
      <c r="AC150" s="159">
        <v>0</v>
      </c>
      <c r="AD150" s="159">
        <v>0</v>
      </c>
      <c r="AE150" s="159">
        <v>0</v>
      </c>
      <c r="AF150" s="159">
        <v>0</v>
      </c>
      <c r="AG150" s="159">
        <v>0</v>
      </c>
      <c r="AH150" s="159">
        <v>0</v>
      </c>
      <c r="AI150" s="159">
        <v>0</v>
      </c>
      <c r="AJ150" s="159">
        <v>0</v>
      </c>
      <c r="AK150" s="159">
        <v>0</v>
      </c>
      <c r="AL150" s="159">
        <v>0</v>
      </c>
      <c r="AM150" s="159">
        <v>0</v>
      </c>
      <c r="AN150" s="159">
        <v>0</v>
      </c>
    </row>
    <row r="151" spans="3:40" ht="13" hidden="1" thickBot="1" x14ac:dyDescent="0.3">
      <c r="C151" s="90">
        <f t="shared" si="21"/>
        <v>0</v>
      </c>
      <c r="D151" s="159" t="str">
        <f t="shared" si="22"/>
        <v>0-1</v>
      </c>
      <c r="E151" s="159" t="str">
        <f t="shared" si="22"/>
        <v>0-2.1</v>
      </c>
      <c r="F151" s="159" t="str">
        <f t="shared" si="22"/>
        <v>0-4</v>
      </c>
      <c r="G151" s="159" t="str">
        <f t="shared" si="22"/>
        <v>0-5.1</v>
      </c>
      <c r="H151" s="159" t="str">
        <f t="shared" si="22"/>
        <v>0-5.2</v>
      </c>
      <c r="I151" s="159" t="str">
        <f t="shared" si="22"/>
        <v>0-9</v>
      </c>
      <c r="J151" s="159" t="str">
        <f t="shared" si="22"/>
        <v>0-11</v>
      </c>
      <c r="K151" s="159" t="str">
        <f t="shared" si="22"/>
        <v>0-17.1</v>
      </c>
      <c r="L151" s="159" t="str">
        <f t="shared" si="22"/>
        <v>0-17.2</v>
      </c>
      <c r="M151" s="159" t="str">
        <f t="shared" si="22"/>
        <v>0-17.3</v>
      </c>
      <c r="N151" s="159" t="str">
        <f t="shared" si="22"/>
        <v>0-18</v>
      </c>
      <c r="O151" s="159" t="str">
        <f t="shared" si="22"/>
        <v>0-19.1</v>
      </c>
      <c r="P151" s="159" t="str">
        <f t="shared" si="22"/>
        <v>0-19.2</v>
      </c>
      <c r="Q151" s="159" t="str">
        <f t="shared" si="22"/>
        <v>0-19.3</v>
      </c>
      <c r="R151" s="159" t="str">
        <f t="shared" si="22"/>
        <v>0-19.4</v>
      </c>
      <c r="S151" s="159" t="str">
        <f t="shared" si="19"/>
        <v>0-21.1</v>
      </c>
      <c r="T151" s="159" t="str">
        <f t="shared" si="19"/>
        <v>0-21.2</v>
      </c>
      <c r="U151" s="159" t="str">
        <f t="shared" si="19"/>
        <v>0-23</v>
      </c>
      <c r="V151" s="159" t="str">
        <f t="shared" si="19"/>
        <v>0-24</v>
      </c>
      <c r="W151" s="159"/>
      <c r="X151" s="159">
        <v>0</v>
      </c>
      <c r="Y151" s="159">
        <v>0</v>
      </c>
      <c r="Z151" s="159">
        <v>0</v>
      </c>
      <c r="AA151" s="159">
        <v>0</v>
      </c>
      <c r="AB151" s="159">
        <v>0</v>
      </c>
      <c r="AC151" s="159">
        <v>0</v>
      </c>
      <c r="AD151" s="159">
        <v>0</v>
      </c>
      <c r="AE151" s="159">
        <v>0</v>
      </c>
      <c r="AF151" s="159">
        <v>0</v>
      </c>
      <c r="AG151" s="159">
        <v>0</v>
      </c>
      <c r="AH151" s="159">
        <v>0</v>
      </c>
      <c r="AI151" s="159">
        <v>0</v>
      </c>
      <c r="AJ151" s="159">
        <v>0</v>
      </c>
      <c r="AK151" s="159">
        <v>0</v>
      </c>
      <c r="AL151" s="159">
        <v>0</v>
      </c>
      <c r="AM151" s="159">
        <v>0</v>
      </c>
      <c r="AN151" s="159">
        <v>0</v>
      </c>
    </row>
    <row r="152" spans="3:40" ht="13" hidden="1" thickBot="1" x14ac:dyDescent="0.3">
      <c r="C152" s="90">
        <f t="shared" si="21"/>
        <v>0</v>
      </c>
      <c r="D152" s="159" t="str">
        <f t="shared" si="22"/>
        <v>0-1</v>
      </c>
      <c r="E152" s="159" t="str">
        <f t="shared" si="22"/>
        <v>0-2.1</v>
      </c>
      <c r="F152" s="159" t="str">
        <f t="shared" si="22"/>
        <v>0-4</v>
      </c>
      <c r="G152" s="159" t="str">
        <f t="shared" si="22"/>
        <v>0-5.1</v>
      </c>
      <c r="H152" s="159" t="str">
        <f t="shared" si="22"/>
        <v>0-5.2</v>
      </c>
      <c r="I152" s="159" t="str">
        <f t="shared" si="22"/>
        <v>0-9</v>
      </c>
      <c r="J152" s="159" t="str">
        <f t="shared" si="22"/>
        <v>0-11</v>
      </c>
      <c r="K152" s="159" t="str">
        <f t="shared" si="22"/>
        <v>0-17.1</v>
      </c>
      <c r="L152" s="159" t="str">
        <f t="shared" si="22"/>
        <v>0-17.2</v>
      </c>
      <c r="M152" s="159" t="str">
        <f t="shared" si="22"/>
        <v>0-17.3</v>
      </c>
      <c r="N152" s="159" t="str">
        <f t="shared" si="22"/>
        <v>0-18</v>
      </c>
      <c r="O152" s="159" t="str">
        <f t="shared" si="22"/>
        <v>0-19.1</v>
      </c>
      <c r="P152" s="159" t="str">
        <f t="shared" si="22"/>
        <v>0-19.2</v>
      </c>
      <c r="Q152" s="159" t="str">
        <f t="shared" si="22"/>
        <v>0-19.3</v>
      </c>
      <c r="R152" s="159" t="str">
        <f t="shared" si="22"/>
        <v>0-19.4</v>
      </c>
      <c r="S152" s="159" t="str">
        <f t="shared" si="19"/>
        <v>0-21.1</v>
      </c>
      <c r="T152" s="159" t="str">
        <f t="shared" si="19"/>
        <v>0-21.2</v>
      </c>
      <c r="U152" s="159" t="str">
        <f t="shared" si="19"/>
        <v>0-23</v>
      </c>
      <c r="V152" s="159" t="str">
        <f t="shared" si="19"/>
        <v>0-24</v>
      </c>
      <c r="W152" s="159"/>
      <c r="X152" s="159">
        <v>0</v>
      </c>
      <c r="Y152" s="159">
        <v>0</v>
      </c>
      <c r="Z152" s="159">
        <v>0</v>
      </c>
      <c r="AA152" s="159">
        <v>0</v>
      </c>
      <c r="AB152" s="159">
        <v>0</v>
      </c>
      <c r="AC152" s="159">
        <v>0</v>
      </c>
      <c r="AD152" s="159">
        <v>0</v>
      </c>
      <c r="AE152" s="159">
        <v>0</v>
      </c>
      <c r="AF152" s="159">
        <v>0</v>
      </c>
      <c r="AG152" s="159">
        <v>0</v>
      </c>
      <c r="AH152" s="159">
        <v>0</v>
      </c>
      <c r="AI152" s="159">
        <v>0</v>
      </c>
      <c r="AJ152" s="159">
        <v>0</v>
      </c>
      <c r="AK152" s="159">
        <v>0</v>
      </c>
      <c r="AL152" s="159">
        <v>0</v>
      </c>
      <c r="AM152" s="159">
        <v>0</v>
      </c>
      <c r="AN152" s="159">
        <v>0</v>
      </c>
    </row>
    <row r="153" spans="3:40" ht="13" hidden="1" thickBot="1" x14ac:dyDescent="0.3">
      <c r="C153" s="90">
        <f t="shared" si="21"/>
        <v>0</v>
      </c>
      <c r="D153" s="159" t="str">
        <f t="shared" si="22"/>
        <v>0-1</v>
      </c>
      <c r="E153" s="159" t="str">
        <f t="shared" si="22"/>
        <v>0-2.1</v>
      </c>
      <c r="F153" s="159" t="str">
        <f t="shared" si="22"/>
        <v>0-4</v>
      </c>
      <c r="G153" s="159" t="str">
        <f t="shared" si="22"/>
        <v>0-5.1</v>
      </c>
      <c r="H153" s="159" t="str">
        <f t="shared" si="22"/>
        <v>0-5.2</v>
      </c>
      <c r="I153" s="159" t="str">
        <f t="shared" si="22"/>
        <v>0-9</v>
      </c>
      <c r="J153" s="159" t="str">
        <f t="shared" si="22"/>
        <v>0-11</v>
      </c>
      <c r="K153" s="159" t="str">
        <f t="shared" si="22"/>
        <v>0-17.1</v>
      </c>
      <c r="L153" s="159" t="str">
        <f t="shared" si="22"/>
        <v>0-17.2</v>
      </c>
      <c r="M153" s="159" t="str">
        <f t="shared" si="22"/>
        <v>0-17.3</v>
      </c>
      <c r="N153" s="159" t="str">
        <f t="shared" si="22"/>
        <v>0-18</v>
      </c>
      <c r="O153" s="159" t="str">
        <f t="shared" si="22"/>
        <v>0-19.1</v>
      </c>
      <c r="P153" s="159" t="str">
        <f t="shared" si="22"/>
        <v>0-19.2</v>
      </c>
      <c r="Q153" s="159" t="str">
        <f t="shared" si="22"/>
        <v>0-19.3</v>
      </c>
      <c r="R153" s="159" t="str">
        <f t="shared" si="22"/>
        <v>0-19.4</v>
      </c>
      <c r="S153" s="159" t="str">
        <f t="shared" si="19"/>
        <v>0-21.1</v>
      </c>
      <c r="T153" s="159" t="str">
        <f t="shared" si="19"/>
        <v>0-21.2</v>
      </c>
      <c r="U153" s="159" t="str">
        <f t="shared" si="19"/>
        <v>0-23</v>
      </c>
      <c r="V153" s="159" t="str">
        <f t="shared" si="19"/>
        <v>0-24</v>
      </c>
      <c r="W153" s="159"/>
      <c r="X153" s="159">
        <v>0</v>
      </c>
      <c r="Y153" s="159">
        <v>0</v>
      </c>
      <c r="Z153" s="159">
        <v>0</v>
      </c>
      <c r="AA153" s="159">
        <v>0</v>
      </c>
      <c r="AB153" s="159">
        <v>0</v>
      </c>
      <c r="AC153" s="159">
        <v>0</v>
      </c>
      <c r="AD153" s="159">
        <v>0</v>
      </c>
      <c r="AE153" s="159">
        <v>0</v>
      </c>
      <c r="AF153" s="159">
        <v>0</v>
      </c>
      <c r="AG153" s="159">
        <v>0</v>
      </c>
      <c r="AH153" s="159">
        <v>0</v>
      </c>
      <c r="AI153" s="159">
        <v>0</v>
      </c>
      <c r="AJ153" s="159">
        <v>0</v>
      </c>
      <c r="AK153" s="159">
        <v>0</v>
      </c>
      <c r="AL153" s="159">
        <v>0</v>
      </c>
      <c r="AM153" s="159">
        <v>0</v>
      </c>
      <c r="AN153" s="159">
        <v>0</v>
      </c>
    </row>
    <row r="154" spans="3:40" ht="13" hidden="1" thickBot="1" x14ac:dyDescent="0.3">
      <c r="C154" s="90">
        <f t="shared" si="21"/>
        <v>0</v>
      </c>
      <c r="D154" s="159" t="str">
        <f t="shared" si="22"/>
        <v>0-1</v>
      </c>
      <c r="E154" s="159" t="str">
        <f t="shared" si="22"/>
        <v>0-2.1</v>
      </c>
      <c r="F154" s="159" t="str">
        <f t="shared" si="22"/>
        <v>0-4</v>
      </c>
      <c r="G154" s="159" t="str">
        <f t="shared" si="22"/>
        <v>0-5.1</v>
      </c>
      <c r="H154" s="159" t="str">
        <f t="shared" si="22"/>
        <v>0-5.2</v>
      </c>
      <c r="I154" s="159" t="str">
        <f t="shared" si="22"/>
        <v>0-9</v>
      </c>
      <c r="J154" s="159" t="str">
        <f t="shared" si="22"/>
        <v>0-11</v>
      </c>
      <c r="K154" s="159" t="str">
        <f t="shared" si="22"/>
        <v>0-17.1</v>
      </c>
      <c r="L154" s="159" t="str">
        <f t="shared" si="22"/>
        <v>0-17.2</v>
      </c>
      <c r="M154" s="159" t="str">
        <f t="shared" si="22"/>
        <v>0-17.3</v>
      </c>
      <c r="N154" s="159" t="str">
        <f t="shared" si="22"/>
        <v>0-18</v>
      </c>
      <c r="O154" s="159" t="str">
        <f t="shared" si="22"/>
        <v>0-19.1</v>
      </c>
      <c r="P154" s="159" t="str">
        <f t="shared" si="22"/>
        <v>0-19.2</v>
      </c>
      <c r="Q154" s="159" t="str">
        <f t="shared" si="22"/>
        <v>0-19.3</v>
      </c>
      <c r="R154" s="159" t="str">
        <f t="shared" si="22"/>
        <v>0-19.4</v>
      </c>
      <c r="S154" s="159" t="str">
        <f t="shared" si="19"/>
        <v>0-21.1</v>
      </c>
      <c r="T154" s="159" t="str">
        <f t="shared" si="19"/>
        <v>0-21.2</v>
      </c>
      <c r="U154" s="159" t="str">
        <f t="shared" si="19"/>
        <v>0-23</v>
      </c>
      <c r="V154" s="159" t="str">
        <f t="shared" si="19"/>
        <v>0-24</v>
      </c>
      <c r="W154" s="159"/>
      <c r="X154" s="159">
        <v>0</v>
      </c>
      <c r="Y154" s="159">
        <v>0</v>
      </c>
      <c r="Z154" s="159">
        <v>0</v>
      </c>
      <c r="AA154" s="159">
        <v>0</v>
      </c>
      <c r="AB154" s="159">
        <v>0</v>
      </c>
      <c r="AC154" s="159">
        <v>0</v>
      </c>
      <c r="AD154" s="159">
        <v>0</v>
      </c>
      <c r="AE154" s="159">
        <v>0</v>
      </c>
      <c r="AF154" s="159">
        <v>0</v>
      </c>
      <c r="AG154" s="159">
        <v>0</v>
      </c>
      <c r="AH154" s="159">
        <v>0</v>
      </c>
      <c r="AI154" s="159">
        <v>0</v>
      </c>
      <c r="AJ154" s="159">
        <v>0</v>
      </c>
      <c r="AK154" s="159">
        <v>0</v>
      </c>
      <c r="AL154" s="159">
        <v>0</v>
      </c>
      <c r="AM154" s="159">
        <v>0</v>
      </c>
      <c r="AN154" s="159">
        <v>0</v>
      </c>
    </row>
    <row r="155" spans="3:40" ht="13" hidden="1" thickBot="1" x14ac:dyDescent="0.3">
      <c r="C155" s="90">
        <f t="shared" si="21"/>
        <v>0</v>
      </c>
      <c r="D155" s="159" t="str">
        <f t="shared" si="22"/>
        <v>0-1</v>
      </c>
      <c r="E155" s="159" t="str">
        <f t="shared" si="22"/>
        <v>0-2.1</v>
      </c>
      <c r="F155" s="159" t="str">
        <f t="shared" si="22"/>
        <v>0-4</v>
      </c>
      <c r="G155" s="159" t="str">
        <f t="shared" si="22"/>
        <v>0-5.1</v>
      </c>
      <c r="H155" s="159" t="str">
        <f t="shared" si="22"/>
        <v>0-5.2</v>
      </c>
      <c r="I155" s="159" t="str">
        <f t="shared" si="22"/>
        <v>0-9</v>
      </c>
      <c r="J155" s="159" t="str">
        <f t="shared" si="22"/>
        <v>0-11</v>
      </c>
      <c r="K155" s="159" t="str">
        <f t="shared" si="22"/>
        <v>0-17.1</v>
      </c>
      <c r="L155" s="159" t="str">
        <f t="shared" si="22"/>
        <v>0-17.2</v>
      </c>
      <c r="M155" s="159" t="str">
        <f t="shared" si="22"/>
        <v>0-17.3</v>
      </c>
      <c r="N155" s="159" t="str">
        <f t="shared" si="22"/>
        <v>0-18</v>
      </c>
      <c r="O155" s="159" t="str">
        <f t="shared" si="22"/>
        <v>0-19.1</v>
      </c>
      <c r="P155" s="159" t="str">
        <f t="shared" si="22"/>
        <v>0-19.2</v>
      </c>
      <c r="Q155" s="159" t="str">
        <f t="shared" si="22"/>
        <v>0-19.3</v>
      </c>
      <c r="R155" s="159" t="str">
        <f t="shared" si="22"/>
        <v>0-19.4</v>
      </c>
      <c r="S155" s="159" t="str">
        <f t="shared" si="19"/>
        <v>0-21.1</v>
      </c>
      <c r="T155" s="159" t="str">
        <f t="shared" si="19"/>
        <v>0-21.2</v>
      </c>
      <c r="U155" s="159" t="str">
        <f t="shared" si="19"/>
        <v>0-23</v>
      </c>
      <c r="V155" s="159" t="str">
        <f t="shared" si="19"/>
        <v>0-24</v>
      </c>
      <c r="W155" s="159"/>
      <c r="X155" s="159">
        <v>0</v>
      </c>
      <c r="Y155" s="159">
        <v>0</v>
      </c>
      <c r="Z155" s="159">
        <v>0</v>
      </c>
      <c r="AA155" s="159">
        <v>0</v>
      </c>
      <c r="AB155" s="159">
        <v>0</v>
      </c>
      <c r="AC155" s="159">
        <v>0</v>
      </c>
      <c r="AD155" s="159">
        <v>0</v>
      </c>
      <c r="AE155" s="159">
        <v>0</v>
      </c>
      <c r="AF155" s="159">
        <v>0</v>
      </c>
      <c r="AG155" s="159">
        <v>0</v>
      </c>
      <c r="AH155" s="159">
        <v>0</v>
      </c>
      <c r="AI155" s="159">
        <v>0</v>
      </c>
      <c r="AJ155" s="159">
        <v>0</v>
      </c>
      <c r="AK155" s="159">
        <v>0</v>
      </c>
      <c r="AL155" s="159">
        <v>0</v>
      </c>
      <c r="AM155" s="159">
        <v>0</v>
      </c>
      <c r="AN155" s="159">
        <v>0</v>
      </c>
    </row>
    <row r="156" spans="3:40" ht="13" hidden="1" thickBot="1" x14ac:dyDescent="0.3">
      <c r="C156" s="90">
        <f t="shared" si="21"/>
        <v>0</v>
      </c>
      <c r="D156" s="159" t="str">
        <f t="shared" si="22"/>
        <v>0-1</v>
      </c>
      <c r="E156" s="159" t="str">
        <f t="shared" si="22"/>
        <v>0-2.1</v>
      </c>
      <c r="F156" s="159" t="str">
        <f t="shared" si="22"/>
        <v>0-4</v>
      </c>
      <c r="G156" s="159" t="str">
        <f t="shared" si="22"/>
        <v>0-5.1</v>
      </c>
      <c r="H156" s="159" t="str">
        <f t="shared" si="22"/>
        <v>0-5.2</v>
      </c>
      <c r="I156" s="159" t="str">
        <f t="shared" si="22"/>
        <v>0-9</v>
      </c>
      <c r="J156" s="159" t="str">
        <f t="shared" si="22"/>
        <v>0-11</v>
      </c>
      <c r="K156" s="159" t="str">
        <f t="shared" si="22"/>
        <v>0-17.1</v>
      </c>
      <c r="L156" s="159" t="str">
        <f t="shared" si="22"/>
        <v>0-17.2</v>
      </c>
      <c r="M156" s="159" t="str">
        <f t="shared" si="22"/>
        <v>0-17.3</v>
      </c>
      <c r="N156" s="159" t="str">
        <f t="shared" si="22"/>
        <v>0-18</v>
      </c>
      <c r="O156" s="159" t="str">
        <f t="shared" si="22"/>
        <v>0-19.1</v>
      </c>
      <c r="P156" s="159" t="str">
        <f t="shared" si="22"/>
        <v>0-19.2</v>
      </c>
      <c r="Q156" s="159" t="str">
        <f t="shared" si="22"/>
        <v>0-19.3</v>
      </c>
      <c r="R156" s="159" t="str">
        <f t="shared" si="22"/>
        <v>0-19.4</v>
      </c>
      <c r="S156" s="159" t="str">
        <f t="shared" si="19"/>
        <v>0-21.1</v>
      </c>
      <c r="T156" s="159" t="str">
        <f t="shared" si="19"/>
        <v>0-21.2</v>
      </c>
      <c r="U156" s="159" t="str">
        <f t="shared" si="19"/>
        <v>0-23</v>
      </c>
      <c r="V156" s="159" t="str">
        <f t="shared" si="19"/>
        <v>0-24</v>
      </c>
      <c r="W156" s="159"/>
      <c r="X156" s="159">
        <v>0</v>
      </c>
      <c r="Y156" s="159">
        <v>0</v>
      </c>
      <c r="Z156" s="159">
        <v>0</v>
      </c>
      <c r="AA156" s="159">
        <v>0</v>
      </c>
      <c r="AB156" s="159">
        <v>0</v>
      </c>
      <c r="AC156" s="159">
        <v>0</v>
      </c>
      <c r="AD156" s="159">
        <v>0</v>
      </c>
      <c r="AE156" s="159">
        <v>0</v>
      </c>
      <c r="AF156" s="159">
        <v>0</v>
      </c>
      <c r="AG156" s="159">
        <v>0</v>
      </c>
      <c r="AH156" s="159">
        <v>0</v>
      </c>
      <c r="AI156" s="159">
        <v>0</v>
      </c>
      <c r="AJ156" s="159">
        <v>0</v>
      </c>
      <c r="AK156" s="159">
        <v>0</v>
      </c>
      <c r="AL156" s="159">
        <v>0</v>
      </c>
      <c r="AM156" s="159">
        <v>0</v>
      </c>
      <c r="AN156" s="159">
        <v>0</v>
      </c>
    </row>
    <row r="157" spans="3:40" ht="13" hidden="1" thickBot="1" x14ac:dyDescent="0.3">
      <c r="C157" s="90">
        <f t="shared" si="21"/>
        <v>0</v>
      </c>
      <c r="D157" s="159" t="str">
        <f t="shared" si="22"/>
        <v>0-1</v>
      </c>
      <c r="E157" s="159" t="str">
        <f t="shared" si="22"/>
        <v>0-2.1</v>
      </c>
      <c r="F157" s="159" t="str">
        <f t="shared" si="22"/>
        <v>0-4</v>
      </c>
      <c r="G157" s="159" t="str">
        <f t="shared" si="22"/>
        <v>0-5.1</v>
      </c>
      <c r="H157" s="159" t="str">
        <f t="shared" si="22"/>
        <v>0-5.2</v>
      </c>
      <c r="I157" s="159" t="str">
        <f t="shared" si="22"/>
        <v>0-9</v>
      </c>
      <c r="J157" s="159" t="str">
        <f t="shared" si="22"/>
        <v>0-11</v>
      </c>
      <c r="K157" s="159" t="str">
        <f t="shared" si="22"/>
        <v>0-17.1</v>
      </c>
      <c r="L157" s="159" t="str">
        <f t="shared" si="22"/>
        <v>0-17.2</v>
      </c>
      <c r="M157" s="159" t="str">
        <f t="shared" si="22"/>
        <v>0-17.3</v>
      </c>
      <c r="N157" s="159" t="str">
        <f t="shared" si="22"/>
        <v>0-18</v>
      </c>
      <c r="O157" s="159" t="str">
        <f t="shared" si="22"/>
        <v>0-19.1</v>
      </c>
      <c r="P157" s="159" t="str">
        <f t="shared" si="22"/>
        <v>0-19.2</v>
      </c>
      <c r="Q157" s="159" t="str">
        <f t="shared" si="22"/>
        <v>0-19.3</v>
      </c>
      <c r="R157" s="159" t="str">
        <f t="shared" si="22"/>
        <v>0-19.4</v>
      </c>
      <c r="S157" s="159" t="str">
        <f t="shared" si="19"/>
        <v>0-21.1</v>
      </c>
      <c r="T157" s="159" t="str">
        <f t="shared" si="19"/>
        <v>0-21.2</v>
      </c>
      <c r="U157" s="159" t="str">
        <f t="shared" si="19"/>
        <v>0-23</v>
      </c>
      <c r="V157" s="159" t="str">
        <f t="shared" si="19"/>
        <v>0-24</v>
      </c>
      <c r="W157" s="159"/>
      <c r="X157" s="159">
        <v>0</v>
      </c>
      <c r="Y157" s="159">
        <v>0</v>
      </c>
      <c r="Z157" s="159">
        <v>0</v>
      </c>
      <c r="AA157" s="159">
        <v>0</v>
      </c>
      <c r="AB157" s="159">
        <v>0</v>
      </c>
      <c r="AC157" s="159">
        <v>0</v>
      </c>
      <c r="AD157" s="159">
        <v>0</v>
      </c>
      <c r="AE157" s="159">
        <v>0</v>
      </c>
      <c r="AF157" s="159">
        <v>0</v>
      </c>
      <c r="AG157" s="159">
        <v>0</v>
      </c>
      <c r="AH157" s="159">
        <v>0</v>
      </c>
      <c r="AI157" s="159">
        <v>0</v>
      </c>
      <c r="AJ157" s="159">
        <v>0</v>
      </c>
      <c r="AK157" s="159">
        <v>0</v>
      </c>
      <c r="AL157" s="159">
        <v>0</v>
      </c>
      <c r="AM157" s="159">
        <v>0</v>
      </c>
      <c r="AN157" s="159">
        <v>0</v>
      </c>
    </row>
    <row r="158" spans="3:40" ht="13" hidden="1" thickBot="1" x14ac:dyDescent="0.3">
      <c r="C158" s="90">
        <f t="shared" si="21"/>
        <v>0</v>
      </c>
      <c r="D158" s="159" t="str">
        <f t="shared" si="22"/>
        <v>0-1</v>
      </c>
      <c r="E158" s="159" t="str">
        <f t="shared" si="22"/>
        <v>0-2.1</v>
      </c>
      <c r="F158" s="159" t="str">
        <f t="shared" si="22"/>
        <v>0-4</v>
      </c>
      <c r="G158" s="159" t="str">
        <f t="shared" si="22"/>
        <v>0-5.1</v>
      </c>
      <c r="H158" s="159" t="str">
        <f t="shared" si="22"/>
        <v>0-5.2</v>
      </c>
      <c r="I158" s="159" t="str">
        <f t="shared" si="22"/>
        <v>0-9</v>
      </c>
      <c r="J158" s="159" t="str">
        <f t="shared" si="22"/>
        <v>0-11</v>
      </c>
      <c r="K158" s="159" t="str">
        <f t="shared" si="22"/>
        <v>0-17.1</v>
      </c>
      <c r="L158" s="159" t="str">
        <f t="shared" si="22"/>
        <v>0-17.2</v>
      </c>
      <c r="M158" s="159" t="str">
        <f t="shared" si="22"/>
        <v>0-17.3</v>
      </c>
      <c r="N158" s="159" t="str">
        <f t="shared" si="22"/>
        <v>0-18</v>
      </c>
      <c r="O158" s="159" t="str">
        <f t="shared" si="22"/>
        <v>0-19.1</v>
      </c>
      <c r="P158" s="159" t="str">
        <f t="shared" si="22"/>
        <v>0-19.2</v>
      </c>
      <c r="Q158" s="159" t="str">
        <f t="shared" si="22"/>
        <v>0-19.3</v>
      </c>
      <c r="R158" s="159" t="str">
        <f t="shared" si="22"/>
        <v>0-19.4</v>
      </c>
      <c r="S158" s="159" t="str">
        <f t="shared" si="19"/>
        <v>0-21.1</v>
      </c>
      <c r="T158" s="159" t="str">
        <f t="shared" si="19"/>
        <v>0-21.2</v>
      </c>
      <c r="U158" s="159" t="str">
        <f t="shared" si="19"/>
        <v>0-23</v>
      </c>
      <c r="V158" s="159" t="str">
        <f t="shared" si="19"/>
        <v>0-24</v>
      </c>
      <c r="W158" s="159"/>
      <c r="X158" s="159">
        <v>0</v>
      </c>
      <c r="Y158" s="159">
        <v>0</v>
      </c>
      <c r="Z158" s="159">
        <v>0</v>
      </c>
      <c r="AA158" s="159">
        <v>0</v>
      </c>
      <c r="AB158" s="159">
        <v>0</v>
      </c>
      <c r="AC158" s="159">
        <v>0</v>
      </c>
      <c r="AD158" s="159">
        <v>0</v>
      </c>
      <c r="AE158" s="159">
        <v>0</v>
      </c>
      <c r="AF158" s="159">
        <v>0</v>
      </c>
      <c r="AG158" s="159">
        <v>0</v>
      </c>
      <c r="AH158" s="159">
        <v>0</v>
      </c>
      <c r="AI158" s="159">
        <v>0</v>
      </c>
      <c r="AJ158" s="159">
        <v>0</v>
      </c>
      <c r="AK158" s="159">
        <v>0</v>
      </c>
      <c r="AL158" s="159">
        <v>0</v>
      </c>
      <c r="AM158" s="159">
        <v>0</v>
      </c>
      <c r="AN158" s="159">
        <v>0</v>
      </c>
    </row>
    <row r="159" spans="3:40" ht="13" hidden="1" thickBot="1" x14ac:dyDescent="0.3">
      <c r="C159" s="90">
        <f t="shared" si="21"/>
        <v>0</v>
      </c>
      <c r="D159" s="159" t="str">
        <f t="shared" si="22"/>
        <v>0-1</v>
      </c>
      <c r="E159" s="159" t="str">
        <f t="shared" si="22"/>
        <v>0-2.1</v>
      </c>
      <c r="F159" s="159" t="str">
        <f t="shared" si="22"/>
        <v>0-4</v>
      </c>
      <c r="G159" s="159" t="str">
        <f t="shared" si="22"/>
        <v>0-5.1</v>
      </c>
      <c r="H159" s="159" t="str">
        <f t="shared" si="22"/>
        <v>0-5.2</v>
      </c>
      <c r="I159" s="159" t="str">
        <f t="shared" si="22"/>
        <v>0-9</v>
      </c>
      <c r="J159" s="159" t="str">
        <f t="shared" si="22"/>
        <v>0-11</v>
      </c>
      <c r="K159" s="159" t="str">
        <f t="shared" si="22"/>
        <v>0-17.1</v>
      </c>
      <c r="L159" s="159" t="str">
        <f t="shared" si="22"/>
        <v>0-17.2</v>
      </c>
      <c r="M159" s="159" t="str">
        <f t="shared" si="22"/>
        <v>0-17.3</v>
      </c>
      <c r="N159" s="159" t="str">
        <f t="shared" si="22"/>
        <v>0-18</v>
      </c>
      <c r="O159" s="159" t="str">
        <f t="shared" si="22"/>
        <v>0-19.1</v>
      </c>
      <c r="P159" s="159" t="str">
        <f t="shared" si="22"/>
        <v>0-19.2</v>
      </c>
      <c r="Q159" s="159" t="str">
        <f t="shared" si="22"/>
        <v>0-19.3</v>
      </c>
      <c r="R159" s="159" t="str">
        <f t="shared" si="22"/>
        <v>0-19.4</v>
      </c>
      <c r="S159" s="159" t="str">
        <f t="shared" si="19"/>
        <v>0-21.1</v>
      </c>
      <c r="T159" s="159" t="str">
        <f t="shared" si="19"/>
        <v>0-21.2</v>
      </c>
      <c r="U159" s="159" t="str">
        <f t="shared" si="19"/>
        <v>0-23</v>
      </c>
      <c r="V159" s="159" t="str">
        <f t="shared" si="19"/>
        <v>0-24</v>
      </c>
      <c r="W159" s="159"/>
      <c r="X159" s="159">
        <v>0</v>
      </c>
      <c r="Y159" s="159">
        <v>0</v>
      </c>
      <c r="Z159" s="159">
        <v>0</v>
      </c>
      <c r="AA159" s="159">
        <v>0</v>
      </c>
      <c r="AB159" s="159">
        <v>0</v>
      </c>
      <c r="AC159" s="159">
        <v>0</v>
      </c>
      <c r="AD159" s="159">
        <v>0</v>
      </c>
      <c r="AE159" s="159">
        <v>0</v>
      </c>
      <c r="AF159" s="159">
        <v>0</v>
      </c>
      <c r="AG159" s="159">
        <v>0</v>
      </c>
      <c r="AH159" s="159">
        <v>0</v>
      </c>
      <c r="AI159" s="159">
        <v>0</v>
      </c>
      <c r="AJ159" s="159">
        <v>0</v>
      </c>
      <c r="AK159" s="159">
        <v>0</v>
      </c>
      <c r="AL159" s="159">
        <v>0</v>
      </c>
      <c r="AM159" s="159">
        <v>0</v>
      </c>
      <c r="AN159" s="159">
        <v>0</v>
      </c>
    </row>
    <row r="160" spans="3:40" ht="13" hidden="1" thickBot="1" x14ac:dyDescent="0.3">
      <c r="C160" s="90">
        <f t="shared" si="21"/>
        <v>0</v>
      </c>
      <c r="D160" s="159" t="str">
        <f t="shared" si="22"/>
        <v>0-1</v>
      </c>
      <c r="E160" s="159" t="str">
        <f t="shared" si="22"/>
        <v>0-2.1</v>
      </c>
      <c r="F160" s="159" t="str">
        <f t="shared" si="22"/>
        <v>0-4</v>
      </c>
      <c r="G160" s="159" t="str">
        <f t="shared" si="22"/>
        <v>0-5.1</v>
      </c>
      <c r="H160" s="159" t="str">
        <f t="shared" si="22"/>
        <v>0-5.2</v>
      </c>
      <c r="I160" s="159" t="str">
        <f t="shared" si="22"/>
        <v>0-9</v>
      </c>
      <c r="J160" s="159" t="str">
        <f t="shared" si="22"/>
        <v>0-11</v>
      </c>
      <c r="K160" s="159" t="str">
        <f t="shared" si="22"/>
        <v>0-17.1</v>
      </c>
      <c r="L160" s="159" t="str">
        <f t="shared" si="22"/>
        <v>0-17.2</v>
      </c>
      <c r="M160" s="159" t="str">
        <f t="shared" si="22"/>
        <v>0-17.3</v>
      </c>
      <c r="N160" s="159" t="str">
        <f t="shared" si="22"/>
        <v>0-18</v>
      </c>
      <c r="O160" s="159" t="str">
        <f t="shared" si="22"/>
        <v>0-19.1</v>
      </c>
      <c r="P160" s="159" t="str">
        <f t="shared" si="22"/>
        <v>0-19.2</v>
      </c>
      <c r="Q160" s="159" t="str">
        <f t="shared" si="22"/>
        <v>0-19.3</v>
      </c>
      <c r="R160" s="159" t="str">
        <f t="shared" si="22"/>
        <v>0-19.4</v>
      </c>
      <c r="S160" s="159" t="str">
        <f t="shared" si="19"/>
        <v>0-21.1</v>
      </c>
      <c r="T160" s="159" t="str">
        <f t="shared" si="19"/>
        <v>0-21.2</v>
      </c>
      <c r="U160" s="159" t="str">
        <f t="shared" si="19"/>
        <v>0-23</v>
      </c>
      <c r="V160" s="159" t="str">
        <f t="shared" si="19"/>
        <v>0-24</v>
      </c>
      <c r="W160" s="159"/>
      <c r="X160" s="159">
        <v>0</v>
      </c>
      <c r="Y160" s="159">
        <v>0</v>
      </c>
      <c r="Z160" s="159">
        <v>0</v>
      </c>
      <c r="AA160" s="159">
        <v>0</v>
      </c>
      <c r="AB160" s="159">
        <v>0</v>
      </c>
      <c r="AC160" s="159">
        <v>0</v>
      </c>
      <c r="AD160" s="159">
        <v>0</v>
      </c>
      <c r="AE160" s="159">
        <v>0</v>
      </c>
      <c r="AF160" s="159">
        <v>0</v>
      </c>
      <c r="AG160" s="159">
        <v>0</v>
      </c>
      <c r="AH160" s="159">
        <v>0</v>
      </c>
      <c r="AI160" s="159">
        <v>0</v>
      </c>
      <c r="AJ160" s="159">
        <v>0</v>
      </c>
      <c r="AK160" s="159">
        <v>0</v>
      </c>
      <c r="AL160" s="159">
        <v>0</v>
      </c>
      <c r="AM160" s="159">
        <v>0</v>
      </c>
      <c r="AN160" s="159">
        <v>0</v>
      </c>
    </row>
    <row r="161" spans="3:40" ht="13" hidden="1" thickBot="1" x14ac:dyDescent="0.3">
      <c r="C161" s="90">
        <f t="shared" si="21"/>
        <v>0</v>
      </c>
      <c r="D161" s="159" t="str">
        <f t="shared" si="22"/>
        <v>0-1</v>
      </c>
      <c r="E161" s="159" t="str">
        <f t="shared" si="22"/>
        <v>0-2.1</v>
      </c>
      <c r="F161" s="159" t="str">
        <f t="shared" si="22"/>
        <v>0-4</v>
      </c>
      <c r="G161" s="159" t="str">
        <f t="shared" si="22"/>
        <v>0-5.1</v>
      </c>
      <c r="H161" s="159" t="str">
        <f t="shared" si="22"/>
        <v>0-5.2</v>
      </c>
      <c r="I161" s="159" t="str">
        <f t="shared" si="22"/>
        <v>0-9</v>
      </c>
      <c r="J161" s="159" t="str">
        <f t="shared" si="22"/>
        <v>0-11</v>
      </c>
      <c r="K161" s="159" t="str">
        <f t="shared" si="22"/>
        <v>0-17.1</v>
      </c>
      <c r="L161" s="159" t="str">
        <f t="shared" si="22"/>
        <v>0-17.2</v>
      </c>
      <c r="M161" s="159" t="str">
        <f t="shared" si="22"/>
        <v>0-17.3</v>
      </c>
      <c r="N161" s="159" t="str">
        <f t="shared" si="22"/>
        <v>0-18</v>
      </c>
      <c r="O161" s="159" t="str">
        <f t="shared" si="22"/>
        <v>0-19.1</v>
      </c>
      <c r="P161" s="159" t="str">
        <f t="shared" si="22"/>
        <v>0-19.2</v>
      </c>
      <c r="Q161" s="159" t="str">
        <f t="shared" si="22"/>
        <v>0-19.3</v>
      </c>
      <c r="R161" s="159" t="str">
        <f t="shared" si="22"/>
        <v>0-19.4</v>
      </c>
      <c r="S161" s="159" t="str">
        <f t="shared" si="19"/>
        <v>0-21.1</v>
      </c>
      <c r="T161" s="159" t="str">
        <f t="shared" si="19"/>
        <v>0-21.2</v>
      </c>
      <c r="U161" s="159" t="str">
        <f t="shared" si="19"/>
        <v>0-23</v>
      </c>
      <c r="V161" s="159" t="str">
        <f t="shared" si="19"/>
        <v>0-24</v>
      </c>
      <c r="W161" s="159"/>
      <c r="X161" s="159">
        <v>0</v>
      </c>
      <c r="Y161" s="159">
        <v>0</v>
      </c>
      <c r="Z161" s="159">
        <v>0</v>
      </c>
      <c r="AA161" s="159">
        <v>0</v>
      </c>
      <c r="AB161" s="159">
        <v>0</v>
      </c>
      <c r="AC161" s="159">
        <v>0</v>
      </c>
      <c r="AD161" s="159">
        <v>0</v>
      </c>
      <c r="AE161" s="159">
        <v>0</v>
      </c>
      <c r="AF161" s="159">
        <v>0</v>
      </c>
      <c r="AG161" s="159">
        <v>0</v>
      </c>
      <c r="AH161" s="159">
        <v>0</v>
      </c>
      <c r="AI161" s="159">
        <v>0</v>
      </c>
      <c r="AJ161" s="159">
        <v>0</v>
      </c>
      <c r="AK161" s="159">
        <v>0</v>
      </c>
      <c r="AL161" s="159">
        <v>0</v>
      </c>
      <c r="AM161" s="159">
        <v>0</v>
      </c>
      <c r="AN161" s="159">
        <v>0</v>
      </c>
    </row>
    <row r="162" spans="3:40" ht="13" hidden="1" thickBot="1" x14ac:dyDescent="0.3">
      <c r="C162" s="90">
        <f t="shared" si="21"/>
        <v>0</v>
      </c>
      <c r="D162" s="159" t="str">
        <f t="shared" si="22"/>
        <v>0-1</v>
      </c>
      <c r="E162" s="159" t="str">
        <f t="shared" si="22"/>
        <v>0-2.1</v>
      </c>
      <c r="F162" s="159" t="str">
        <f t="shared" si="22"/>
        <v>0-4</v>
      </c>
      <c r="G162" s="159" t="str">
        <f t="shared" si="22"/>
        <v>0-5.1</v>
      </c>
      <c r="H162" s="159" t="str">
        <f t="shared" si="22"/>
        <v>0-5.2</v>
      </c>
      <c r="I162" s="159" t="str">
        <f t="shared" si="22"/>
        <v>0-9</v>
      </c>
      <c r="J162" s="159" t="str">
        <f t="shared" si="22"/>
        <v>0-11</v>
      </c>
      <c r="K162" s="159" t="str">
        <f t="shared" si="22"/>
        <v>0-17.1</v>
      </c>
      <c r="L162" s="159" t="str">
        <f t="shared" si="22"/>
        <v>0-17.2</v>
      </c>
      <c r="M162" s="159" t="str">
        <f t="shared" si="22"/>
        <v>0-17.3</v>
      </c>
      <c r="N162" s="159" t="str">
        <f t="shared" si="22"/>
        <v>0-18</v>
      </c>
      <c r="O162" s="159" t="str">
        <f t="shared" si="22"/>
        <v>0-19.1</v>
      </c>
      <c r="P162" s="159" t="str">
        <f t="shared" si="22"/>
        <v>0-19.2</v>
      </c>
      <c r="Q162" s="159" t="str">
        <f t="shared" si="22"/>
        <v>0-19.3</v>
      </c>
      <c r="R162" s="159" t="str">
        <f t="shared" si="22"/>
        <v>0-19.4</v>
      </c>
      <c r="S162" s="159" t="str">
        <f t="shared" si="19"/>
        <v>0-21.1</v>
      </c>
      <c r="T162" s="159" t="str">
        <f t="shared" si="19"/>
        <v>0-21.2</v>
      </c>
      <c r="U162" s="159" t="str">
        <f t="shared" si="19"/>
        <v>0-23</v>
      </c>
      <c r="V162" s="159" t="str">
        <f t="shared" si="19"/>
        <v>0-24</v>
      </c>
      <c r="W162" s="159"/>
      <c r="X162" s="159">
        <v>0</v>
      </c>
      <c r="Y162" s="159">
        <v>0</v>
      </c>
      <c r="Z162" s="159">
        <v>0</v>
      </c>
      <c r="AA162" s="159">
        <v>0</v>
      </c>
      <c r="AB162" s="159">
        <v>0</v>
      </c>
      <c r="AC162" s="159">
        <v>0</v>
      </c>
      <c r="AD162" s="159">
        <v>0</v>
      </c>
      <c r="AE162" s="159">
        <v>0</v>
      </c>
      <c r="AF162" s="159">
        <v>0</v>
      </c>
      <c r="AG162" s="159">
        <v>0</v>
      </c>
      <c r="AH162" s="159">
        <v>0</v>
      </c>
      <c r="AI162" s="159">
        <v>0</v>
      </c>
      <c r="AJ162" s="159">
        <v>0</v>
      </c>
      <c r="AK162" s="159">
        <v>0</v>
      </c>
      <c r="AL162" s="159">
        <v>0</v>
      </c>
      <c r="AM162" s="159">
        <v>0</v>
      </c>
      <c r="AN162" s="159">
        <v>0</v>
      </c>
    </row>
    <row r="163" spans="3:40" ht="13" hidden="1" thickBot="1" x14ac:dyDescent="0.3">
      <c r="C163" s="90">
        <f t="shared" si="21"/>
        <v>0</v>
      </c>
      <c r="D163" s="159" t="str">
        <f t="shared" si="22"/>
        <v>0-1</v>
      </c>
      <c r="E163" s="159" t="str">
        <f t="shared" si="22"/>
        <v>0-2.1</v>
      </c>
      <c r="F163" s="159" t="str">
        <f t="shared" si="22"/>
        <v>0-4</v>
      </c>
      <c r="G163" s="159" t="str">
        <f t="shared" si="22"/>
        <v>0-5.1</v>
      </c>
      <c r="H163" s="159" t="str">
        <f t="shared" si="22"/>
        <v>0-5.2</v>
      </c>
      <c r="I163" s="159" t="str">
        <f t="shared" si="22"/>
        <v>0-9</v>
      </c>
      <c r="J163" s="159" t="str">
        <f t="shared" si="22"/>
        <v>0-11</v>
      </c>
      <c r="K163" s="159" t="str">
        <f t="shared" si="22"/>
        <v>0-17.1</v>
      </c>
      <c r="L163" s="159" t="str">
        <f t="shared" si="22"/>
        <v>0-17.2</v>
      </c>
      <c r="M163" s="159" t="str">
        <f t="shared" si="22"/>
        <v>0-17.3</v>
      </c>
      <c r="N163" s="159" t="str">
        <f t="shared" si="22"/>
        <v>0-18</v>
      </c>
      <c r="O163" s="159" t="str">
        <f t="shared" si="22"/>
        <v>0-19.1</v>
      </c>
      <c r="P163" s="159" t="str">
        <f t="shared" si="22"/>
        <v>0-19.2</v>
      </c>
      <c r="Q163" s="159" t="str">
        <f t="shared" si="22"/>
        <v>0-19.3</v>
      </c>
      <c r="R163" s="159" t="str">
        <f t="shared" si="22"/>
        <v>0-19.4</v>
      </c>
      <c r="S163" s="159" t="str">
        <f t="shared" si="19"/>
        <v>0-21.1</v>
      </c>
      <c r="T163" s="159" t="str">
        <f t="shared" si="19"/>
        <v>0-21.2</v>
      </c>
      <c r="U163" s="159" t="str">
        <f t="shared" si="19"/>
        <v>0-23</v>
      </c>
      <c r="V163" s="159" t="str">
        <f t="shared" si="19"/>
        <v>0-24</v>
      </c>
      <c r="W163" s="159"/>
      <c r="X163" s="159">
        <v>0</v>
      </c>
      <c r="Y163" s="159">
        <v>0</v>
      </c>
      <c r="Z163" s="159">
        <v>0</v>
      </c>
      <c r="AA163" s="159">
        <v>0</v>
      </c>
      <c r="AB163" s="159">
        <v>0</v>
      </c>
      <c r="AC163" s="159">
        <v>0</v>
      </c>
      <c r="AD163" s="159">
        <v>0</v>
      </c>
      <c r="AE163" s="159">
        <v>0</v>
      </c>
      <c r="AF163" s="159">
        <v>0</v>
      </c>
      <c r="AG163" s="159">
        <v>0</v>
      </c>
      <c r="AH163" s="159">
        <v>0</v>
      </c>
      <c r="AI163" s="159">
        <v>0</v>
      </c>
      <c r="AJ163" s="159">
        <v>0</v>
      </c>
      <c r="AK163" s="159">
        <v>0</v>
      </c>
      <c r="AL163" s="159">
        <v>0</v>
      </c>
      <c r="AM163" s="159">
        <v>0</v>
      </c>
      <c r="AN163" s="159">
        <v>0</v>
      </c>
    </row>
    <row r="164" spans="3:40" ht="13" hidden="1" thickBot="1" x14ac:dyDescent="0.3">
      <c r="C164" s="90">
        <f t="shared" si="21"/>
        <v>0</v>
      </c>
      <c r="D164" s="159" t="str">
        <f t="shared" si="22"/>
        <v>0-1</v>
      </c>
      <c r="E164" s="159" t="str">
        <f t="shared" si="22"/>
        <v>0-2.1</v>
      </c>
      <c r="F164" s="159" t="str">
        <f t="shared" si="22"/>
        <v>0-4</v>
      </c>
      <c r="G164" s="159" t="str">
        <f t="shared" si="22"/>
        <v>0-5.1</v>
      </c>
      <c r="H164" s="159" t="str">
        <f t="shared" si="22"/>
        <v>0-5.2</v>
      </c>
      <c r="I164" s="159" t="str">
        <f t="shared" si="22"/>
        <v>0-9</v>
      </c>
      <c r="J164" s="159" t="str">
        <f t="shared" si="22"/>
        <v>0-11</v>
      </c>
      <c r="K164" s="159" t="str">
        <f t="shared" si="22"/>
        <v>0-17.1</v>
      </c>
      <c r="L164" s="159" t="str">
        <f t="shared" si="22"/>
        <v>0-17.2</v>
      </c>
      <c r="M164" s="159" t="str">
        <f t="shared" si="22"/>
        <v>0-17.3</v>
      </c>
      <c r="N164" s="159" t="str">
        <f t="shared" si="22"/>
        <v>0-18</v>
      </c>
      <c r="O164" s="159" t="str">
        <f t="shared" si="22"/>
        <v>0-19.1</v>
      </c>
      <c r="P164" s="159" t="str">
        <f t="shared" si="22"/>
        <v>0-19.2</v>
      </c>
      <c r="Q164" s="159" t="str">
        <f t="shared" si="22"/>
        <v>0-19.3</v>
      </c>
      <c r="R164" s="159" t="str">
        <f t="shared" si="22"/>
        <v>0-19.4</v>
      </c>
      <c r="S164" s="159" t="str">
        <f t="shared" si="19"/>
        <v>0-21.1</v>
      </c>
      <c r="T164" s="159" t="str">
        <f t="shared" si="19"/>
        <v>0-21.2</v>
      </c>
      <c r="U164" s="159" t="str">
        <f t="shared" si="19"/>
        <v>0-23</v>
      </c>
      <c r="V164" s="159" t="str">
        <f t="shared" si="19"/>
        <v>0-24</v>
      </c>
      <c r="W164" s="159"/>
      <c r="X164" s="159">
        <v>0</v>
      </c>
      <c r="Y164" s="159">
        <v>0</v>
      </c>
      <c r="Z164" s="159">
        <v>0</v>
      </c>
      <c r="AA164" s="159">
        <v>0</v>
      </c>
      <c r="AB164" s="159">
        <v>0</v>
      </c>
      <c r="AC164" s="159">
        <v>0</v>
      </c>
      <c r="AD164" s="159">
        <v>0</v>
      </c>
      <c r="AE164" s="159">
        <v>0</v>
      </c>
      <c r="AF164" s="159">
        <v>0</v>
      </c>
      <c r="AG164" s="159">
        <v>0</v>
      </c>
      <c r="AH164" s="159">
        <v>0</v>
      </c>
      <c r="AI164" s="159">
        <v>0</v>
      </c>
      <c r="AJ164" s="159">
        <v>0</v>
      </c>
      <c r="AK164" s="159">
        <v>0</v>
      </c>
      <c r="AL164" s="159">
        <v>0</v>
      </c>
      <c r="AM164" s="159">
        <v>0</v>
      </c>
      <c r="AN164" s="159">
        <v>0</v>
      </c>
    </row>
    <row r="165" spans="3:40" ht="12.5" hidden="1" x14ac:dyDescent="0.25">
      <c r="C165" s="159"/>
      <c r="D165" s="159"/>
      <c r="E165" s="159"/>
      <c r="F165" s="159"/>
      <c r="G165" s="159"/>
      <c r="H165" s="159"/>
      <c r="I165" s="159"/>
      <c r="J165" s="159"/>
      <c r="K165" s="159"/>
      <c r="L165" s="159"/>
      <c r="M165" s="159"/>
      <c r="N165" s="159"/>
      <c r="O165" s="159"/>
      <c r="P165" s="159"/>
      <c r="Q165" s="159"/>
      <c r="R165" s="159"/>
      <c r="S165" s="159"/>
      <c r="T165" s="159"/>
      <c r="U165" s="159"/>
      <c r="V165" s="159"/>
      <c r="W165" s="159"/>
      <c r="X165" s="261" t="s">
        <v>177</v>
      </c>
      <c r="Y165" s="261"/>
      <c r="Z165" s="261"/>
      <c r="AA165" s="261"/>
      <c r="AB165" s="261"/>
      <c r="AC165" s="261"/>
      <c r="AD165" s="261"/>
      <c r="AE165" s="261"/>
      <c r="AF165" s="261"/>
      <c r="AG165" s="261"/>
      <c r="AH165" s="261"/>
      <c r="AI165" s="261"/>
      <c r="AJ165" s="261"/>
      <c r="AK165" s="261"/>
      <c r="AL165" s="261"/>
      <c r="AM165" s="261"/>
      <c r="AN165" s="261"/>
    </row>
    <row r="166" spans="3:40" ht="12.5" hidden="1" x14ac:dyDescent="0.25">
      <c r="C166" s="159"/>
      <c r="D166" s="159"/>
      <c r="E166" s="159"/>
      <c r="F166" s="159"/>
      <c r="G166" s="159"/>
      <c r="H166" s="159"/>
      <c r="I166" s="159"/>
      <c r="J166" s="159"/>
      <c r="K166" s="159"/>
      <c r="L166" s="159"/>
      <c r="M166" s="159"/>
      <c r="N166" s="159"/>
      <c r="O166" s="159"/>
      <c r="P166" s="159"/>
      <c r="Q166" s="159"/>
      <c r="R166" s="159"/>
      <c r="S166" s="159"/>
      <c r="T166" s="159"/>
      <c r="U166" s="159"/>
      <c r="V166" s="159"/>
      <c r="W166" s="159"/>
      <c r="X166" s="159">
        <f t="array" ref="X166:X245">_xlfn.IFNA(VLOOKUP(D$85:D$164,DPW!$B$2:$L$5000,8,FALSE),0)</f>
        <v>0</v>
      </c>
      <c r="Y166" s="159">
        <f t="array" ref="Y166:Y245">_xlfn.IFNA(VLOOKUP(E$85:E$164,DPW!$B$2:$L$5000,8,FALSE),0)</f>
        <v>0</v>
      </c>
      <c r="Z166" s="159">
        <f t="array" ref="Z166:Z245">_xlfn.IFNA(VLOOKUP(F$85:F$164,DPW!$B$2:$L$5000,8,FALSE),0)</f>
        <v>0</v>
      </c>
      <c r="AA166" s="159">
        <f t="array" ref="AA166:AA245">_xlfn.IFNA(VLOOKUP(G$85:G$164,DPW!$B$2:$L$5000,8,FALSE),0)</f>
        <v>0</v>
      </c>
      <c r="AB166" s="159">
        <f t="array" ref="AB166:AB245">_xlfn.IFNA(VLOOKUP(H$85:H$164,DPW!$B$2:$L$5000,8,FALSE),0)</f>
        <v>0</v>
      </c>
      <c r="AC166" s="159">
        <f t="array" ref="AC166:AC245">_xlfn.IFNA(VLOOKUP(I$85:I$164,DPW!$B$2:$L$5000,8,FALSE),0)</f>
        <v>0</v>
      </c>
      <c r="AD166" s="159">
        <f t="array" ref="AD166:AD245">_xlfn.IFNA(VLOOKUP(J$85:J$164,DPW!$B$2:$L$5000,8,FALSE),0)</f>
        <v>0</v>
      </c>
      <c r="AE166" s="159">
        <f t="array" ref="AE166:AE245">_xlfn.IFNA(VLOOKUP(K$85:K$164,DPW!$B$2:$L$5000,8,FALSE),0)</f>
        <v>0</v>
      </c>
      <c r="AF166" s="159">
        <f t="array" ref="AF166:AF245">_xlfn.IFNA(VLOOKUP(L$85:L$164,DPW!$B$2:$L$5000,8,FALSE),0)</f>
        <v>0</v>
      </c>
      <c r="AG166" s="159">
        <f t="array" ref="AG166:AG245">_xlfn.IFNA(VLOOKUP(M$85:M$164,DPW!$B$2:$L$5000,8,FALSE),0)</f>
        <v>0</v>
      </c>
      <c r="AH166" s="159">
        <f t="array" ref="AH166:AH245">_xlfn.IFNA(VLOOKUP(N$85:N$164,DPW!$B$2:$L$5000,8,FALSE),0)</f>
        <v>0</v>
      </c>
      <c r="AI166" s="159">
        <f t="array" ref="AI166:AI245">(_xlfn.IFNA(VLOOKUP(O$85:O$164,DPW!$B$2:$L$5000,8,FALSE),0))+(_xlfn.IFNA(VLOOKUP(P$85:P$164,DPW!$B$2:$L$5000,8,FALSE),0))</f>
        <v>0</v>
      </c>
      <c r="AJ166" s="159">
        <f t="array" ref="AJ166:AJ245">(_xlfn.IFNA(VLOOKUP(Q$85:Q$164,DPW!$B$2:$L$5000,8,FALSE),0))+(_xlfn.IFNA(VLOOKUP(R$85:R$164,DPW!$B$2:$L$5000,8,FALSE),0))</f>
        <v>0</v>
      </c>
      <c r="AK166" s="159">
        <f t="array" ref="AK166:AK245">_xlfn.IFNA(VLOOKUP(S$85:S$164,DPW!$B$2:$L$5000,8,FALSE),0)</f>
        <v>0</v>
      </c>
      <c r="AL166" s="159">
        <f t="array" ref="AL166:AL245">_xlfn.IFNA(VLOOKUP(T$85:T$164,DPW!$B$2:$L$5000,8,FALSE),0)</f>
        <v>0</v>
      </c>
      <c r="AM166" s="159">
        <f t="array" ref="AM166:AM245">_xlfn.IFNA(VLOOKUP(U$85:U$164,DPW!$B$2:$L$5000,8,FALSE),0)</f>
        <v>0</v>
      </c>
      <c r="AN166" s="159">
        <f t="array" ref="AN166:AN245">_xlfn.IFNA(VLOOKUP(V$85:V$164,DPW!$B$2:$L$5000,8,FALSE),0)</f>
        <v>0</v>
      </c>
    </row>
    <row r="167" spans="3:40" ht="12.5" hidden="1" x14ac:dyDescent="0.25">
      <c r="C167" s="159"/>
      <c r="D167" s="159"/>
      <c r="E167" s="159"/>
      <c r="F167" s="159"/>
      <c r="G167" s="159"/>
      <c r="H167" s="159"/>
      <c r="I167" s="159"/>
      <c r="J167" s="159"/>
      <c r="K167" s="159"/>
      <c r="L167" s="159"/>
      <c r="M167" s="159"/>
      <c r="N167" s="159"/>
      <c r="O167" s="159"/>
      <c r="P167" s="159"/>
      <c r="Q167" s="159"/>
      <c r="R167" s="159"/>
      <c r="S167" s="159"/>
      <c r="T167" s="159"/>
      <c r="U167" s="159"/>
      <c r="V167" s="159"/>
      <c r="W167" s="159"/>
      <c r="X167" s="159">
        <v>0</v>
      </c>
      <c r="Y167" s="159">
        <v>0</v>
      </c>
      <c r="Z167" s="159">
        <v>0</v>
      </c>
      <c r="AA167" s="159">
        <v>0</v>
      </c>
      <c r="AB167" s="159">
        <v>0</v>
      </c>
      <c r="AC167" s="159">
        <v>0</v>
      </c>
      <c r="AD167" s="159">
        <v>0</v>
      </c>
      <c r="AE167" s="159">
        <v>0</v>
      </c>
      <c r="AF167" s="159">
        <v>0</v>
      </c>
      <c r="AG167" s="159">
        <v>0</v>
      </c>
      <c r="AH167" s="159">
        <v>0</v>
      </c>
      <c r="AI167" s="159">
        <v>0</v>
      </c>
      <c r="AJ167" s="159">
        <v>0</v>
      </c>
      <c r="AK167" s="159">
        <v>0</v>
      </c>
      <c r="AL167" s="159">
        <v>0</v>
      </c>
      <c r="AM167" s="159">
        <v>0</v>
      </c>
      <c r="AN167" s="159">
        <v>0</v>
      </c>
    </row>
    <row r="168" spans="3:40" ht="12.5" hidden="1" x14ac:dyDescent="0.25">
      <c r="C168" s="159"/>
      <c r="D168" s="159"/>
      <c r="E168" s="159"/>
      <c r="F168" s="159"/>
      <c r="G168" s="159"/>
      <c r="H168" s="159"/>
      <c r="I168" s="159"/>
      <c r="J168" s="159"/>
      <c r="K168" s="159"/>
      <c r="L168" s="159"/>
      <c r="M168" s="159"/>
      <c r="N168" s="159"/>
      <c r="O168" s="159"/>
      <c r="P168" s="159"/>
      <c r="Q168" s="159"/>
      <c r="R168" s="159"/>
      <c r="S168" s="159"/>
      <c r="T168" s="159"/>
      <c r="U168" s="159"/>
      <c r="V168" s="159"/>
      <c r="W168" s="159"/>
      <c r="X168" s="159">
        <v>0</v>
      </c>
      <c r="Y168" s="159">
        <v>0</v>
      </c>
      <c r="Z168" s="159">
        <v>0</v>
      </c>
      <c r="AA168" s="159">
        <v>0</v>
      </c>
      <c r="AB168" s="159">
        <v>0</v>
      </c>
      <c r="AC168" s="159">
        <v>0</v>
      </c>
      <c r="AD168" s="159">
        <v>0</v>
      </c>
      <c r="AE168" s="159">
        <v>0</v>
      </c>
      <c r="AF168" s="159">
        <v>0</v>
      </c>
      <c r="AG168" s="159">
        <v>0</v>
      </c>
      <c r="AH168" s="159">
        <v>0</v>
      </c>
      <c r="AI168" s="159">
        <v>0</v>
      </c>
      <c r="AJ168" s="159">
        <v>0</v>
      </c>
      <c r="AK168" s="159">
        <v>0</v>
      </c>
      <c r="AL168" s="159">
        <v>0</v>
      </c>
      <c r="AM168" s="159">
        <v>0</v>
      </c>
      <c r="AN168" s="159">
        <v>0</v>
      </c>
    </row>
    <row r="169" spans="3:40" ht="12.5" hidden="1" x14ac:dyDescent="0.25">
      <c r="C169" s="159"/>
      <c r="D169" s="159"/>
      <c r="E169" s="159"/>
      <c r="F169" s="159"/>
      <c r="G169" s="159"/>
      <c r="H169" s="159"/>
      <c r="I169" s="159"/>
      <c r="J169" s="159"/>
      <c r="K169" s="159"/>
      <c r="L169" s="159"/>
      <c r="M169" s="159"/>
      <c r="N169" s="159"/>
      <c r="O169" s="159"/>
      <c r="P169" s="159"/>
      <c r="Q169" s="159"/>
      <c r="R169" s="159"/>
      <c r="S169" s="159"/>
      <c r="T169" s="159"/>
      <c r="U169" s="159"/>
      <c r="V169" s="159"/>
      <c r="W169" s="159"/>
      <c r="X169" s="159">
        <v>0</v>
      </c>
      <c r="Y169" s="159">
        <v>0</v>
      </c>
      <c r="Z169" s="159">
        <v>0</v>
      </c>
      <c r="AA169" s="159">
        <v>0</v>
      </c>
      <c r="AB169" s="159">
        <v>0</v>
      </c>
      <c r="AC169" s="159">
        <v>0</v>
      </c>
      <c r="AD169" s="159">
        <v>0</v>
      </c>
      <c r="AE169" s="159">
        <v>0</v>
      </c>
      <c r="AF169" s="159">
        <v>0</v>
      </c>
      <c r="AG169" s="159">
        <v>0</v>
      </c>
      <c r="AH169" s="159">
        <v>0</v>
      </c>
      <c r="AI169" s="159">
        <v>0</v>
      </c>
      <c r="AJ169" s="159">
        <v>0</v>
      </c>
      <c r="AK169" s="159">
        <v>0</v>
      </c>
      <c r="AL169" s="159">
        <v>0</v>
      </c>
      <c r="AM169" s="159">
        <v>0</v>
      </c>
      <c r="AN169" s="159">
        <v>0</v>
      </c>
    </row>
    <row r="170" spans="3:40" ht="12.5" hidden="1" x14ac:dyDescent="0.25">
      <c r="C170" s="159"/>
      <c r="D170" s="159"/>
      <c r="E170" s="159"/>
      <c r="F170" s="159"/>
      <c r="G170" s="159"/>
      <c r="H170" s="159"/>
      <c r="I170" s="159"/>
      <c r="J170" s="159"/>
      <c r="K170" s="159"/>
      <c r="L170" s="159"/>
      <c r="M170" s="159"/>
      <c r="N170" s="159"/>
      <c r="O170" s="159"/>
      <c r="P170" s="159"/>
      <c r="Q170" s="159"/>
      <c r="R170" s="159"/>
      <c r="S170" s="159"/>
      <c r="T170" s="159"/>
      <c r="U170" s="159"/>
      <c r="V170" s="159"/>
      <c r="W170" s="159"/>
      <c r="X170" s="159">
        <v>0</v>
      </c>
      <c r="Y170" s="159">
        <v>0</v>
      </c>
      <c r="Z170" s="159">
        <v>0</v>
      </c>
      <c r="AA170" s="159">
        <v>0</v>
      </c>
      <c r="AB170" s="159">
        <v>0</v>
      </c>
      <c r="AC170" s="159">
        <v>0</v>
      </c>
      <c r="AD170" s="159">
        <v>0</v>
      </c>
      <c r="AE170" s="159">
        <v>0</v>
      </c>
      <c r="AF170" s="159">
        <v>0</v>
      </c>
      <c r="AG170" s="159">
        <v>0</v>
      </c>
      <c r="AH170" s="159">
        <v>0</v>
      </c>
      <c r="AI170" s="159">
        <v>0</v>
      </c>
      <c r="AJ170" s="159">
        <v>0</v>
      </c>
      <c r="AK170" s="159">
        <v>0</v>
      </c>
      <c r="AL170" s="159">
        <v>0</v>
      </c>
      <c r="AM170" s="159">
        <v>0</v>
      </c>
      <c r="AN170" s="159">
        <v>0</v>
      </c>
    </row>
    <row r="171" spans="3:40" ht="12.5" hidden="1" x14ac:dyDescent="0.25">
      <c r="C171" s="159"/>
      <c r="D171" s="159"/>
      <c r="E171" s="159"/>
      <c r="F171" s="159"/>
      <c r="G171" s="159"/>
      <c r="H171" s="159"/>
      <c r="I171" s="159"/>
      <c r="J171" s="159"/>
      <c r="K171" s="159"/>
      <c r="L171" s="159"/>
      <c r="M171" s="159"/>
      <c r="N171" s="159"/>
      <c r="O171" s="159"/>
      <c r="P171" s="159"/>
      <c r="Q171" s="159"/>
      <c r="R171" s="159"/>
      <c r="S171" s="159"/>
      <c r="T171" s="159"/>
      <c r="U171" s="159"/>
      <c r="V171" s="159"/>
      <c r="W171" s="159"/>
      <c r="X171" s="159">
        <v>0</v>
      </c>
      <c r="Y171" s="159">
        <v>0</v>
      </c>
      <c r="Z171" s="159">
        <v>0</v>
      </c>
      <c r="AA171" s="159">
        <v>0</v>
      </c>
      <c r="AB171" s="159">
        <v>0</v>
      </c>
      <c r="AC171" s="159">
        <v>0</v>
      </c>
      <c r="AD171" s="159">
        <v>0</v>
      </c>
      <c r="AE171" s="159">
        <v>0</v>
      </c>
      <c r="AF171" s="159">
        <v>0</v>
      </c>
      <c r="AG171" s="159">
        <v>0</v>
      </c>
      <c r="AH171" s="159">
        <v>0</v>
      </c>
      <c r="AI171" s="159">
        <v>0</v>
      </c>
      <c r="AJ171" s="159">
        <v>0</v>
      </c>
      <c r="AK171" s="159">
        <v>0</v>
      </c>
      <c r="AL171" s="159">
        <v>0</v>
      </c>
      <c r="AM171" s="159">
        <v>0</v>
      </c>
      <c r="AN171" s="159">
        <v>0</v>
      </c>
    </row>
    <row r="172" spans="3:40" ht="12.5" hidden="1" x14ac:dyDescent="0.25">
      <c r="C172" s="159"/>
      <c r="D172" s="159"/>
      <c r="E172" s="159"/>
      <c r="F172" s="159"/>
      <c r="G172" s="159"/>
      <c r="H172" s="159"/>
      <c r="I172" s="159"/>
      <c r="J172" s="159"/>
      <c r="K172" s="159"/>
      <c r="L172" s="159"/>
      <c r="M172" s="159"/>
      <c r="N172" s="159"/>
      <c r="O172" s="159"/>
      <c r="P172" s="159"/>
      <c r="Q172" s="159"/>
      <c r="R172" s="159"/>
      <c r="S172" s="159"/>
      <c r="T172" s="159"/>
      <c r="U172" s="159"/>
      <c r="V172" s="159"/>
      <c r="W172" s="159"/>
      <c r="X172" s="159">
        <v>0</v>
      </c>
      <c r="Y172" s="159">
        <v>0</v>
      </c>
      <c r="Z172" s="159">
        <v>0</v>
      </c>
      <c r="AA172" s="159">
        <v>0</v>
      </c>
      <c r="AB172" s="159">
        <v>0</v>
      </c>
      <c r="AC172" s="159">
        <v>0</v>
      </c>
      <c r="AD172" s="159">
        <v>0</v>
      </c>
      <c r="AE172" s="159">
        <v>0</v>
      </c>
      <c r="AF172" s="159">
        <v>0</v>
      </c>
      <c r="AG172" s="159">
        <v>0</v>
      </c>
      <c r="AH172" s="159">
        <v>0</v>
      </c>
      <c r="AI172" s="159">
        <v>0</v>
      </c>
      <c r="AJ172" s="159">
        <v>0</v>
      </c>
      <c r="AK172" s="159">
        <v>0</v>
      </c>
      <c r="AL172" s="159">
        <v>0</v>
      </c>
      <c r="AM172" s="159">
        <v>0</v>
      </c>
      <c r="AN172" s="159">
        <v>0</v>
      </c>
    </row>
    <row r="173" spans="3:40" ht="12.5" hidden="1" x14ac:dyDescent="0.25">
      <c r="C173" s="159"/>
      <c r="D173" s="159"/>
      <c r="E173" s="159"/>
      <c r="F173" s="159"/>
      <c r="G173" s="159"/>
      <c r="H173" s="159"/>
      <c r="I173" s="159"/>
      <c r="J173" s="159"/>
      <c r="K173" s="159"/>
      <c r="L173" s="159"/>
      <c r="M173" s="159"/>
      <c r="N173" s="159"/>
      <c r="O173" s="159"/>
      <c r="P173" s="159"/>
      <c r="Q173" s="159"/>
      <c r="R173" s="159"/>
      <c r="S173" s="159"/>
      <c r="T173" s="159"/>
      <c r="U173" s="159"/>
      <c r="V173" s="159"/>
      <c r="W173" s="159"/>
      <c r="X173" s="159">
        <v>0</v>
      </c>
      <c r="Y173" s="159">
        <v>0</v>
      </c>
      <c r="Z173" s="159">
        <v>0</v>
      </c>
      <c r="AA173" s="159">
        <v>0</v>
      </c>
      <c r="AB173" s="159">
        <v>0</v>
      </c>
      <c r="AC173" s="159">
        <v>0</v>
      </c>
      <c r="AD173" s="159">
        <v>0</v>
      </c>
      <c r="AE173" s="159">
        <v>0</v>
      </c>
      <c r="AF173" s="159">
        <v>0</v>
      </c>
      <c r="AG173" s="159">
        <v>0</v>
      </c>
      <c r="AH173" s="159">
        <v>0</v>
      </c>
      <c r="AI173" s="159">
        <v>0</v>
      </c>
      <c r="AJ173" s="159">
        <v>0</v>
      </c>
      <c r="AK173" s="159">
        <v>0</v>
      </c>
      <c r="AL173" s="159">
        <v>0</v>
      </c>
      <c r="AM173" s="159">
        <v>0</v>
      </c>
      <c r="AN173" s="159">
        <v>0</v>
      </c>
    </row>
    <row r="174" spans="3:40" ht="12.5" hidden="1" x14ac:dyDescent="0.25">
      <c r="C174" s="159"/>
      <c r="D174" s="159"/>
      <c r="E174" s="159"/>
      <c r="F174" s="159"/>
      <c r="G174" s="159"/>
      <c r="H174" s="159"/>
      <c r="I174" s="159"/>
      <c r="J174" s="159"/>
      <c r="K174" s="159"/>
      <c r="L174" s="159"/>
      <c r="M174" s="159"/>
      <c r="N174" s="159"/>
      <c r="O174" s="159"/>
      <c r="P174" s="159"/>
      <c r="Q174" s="159"/>
      <c r="R174" s="159"/>
      <c r="S174" s="159"/>
      <c r="T174" s="159"/>
      <c r="U174" s="159"/>
      <c r="V174" s="159"/>
      <c r="W174" s="159"/>
      <c r="X174" s="159">
        <v>0</v>
      </c>
      <c r="Y174" s="159">
        <v>0</v>
      </c>
      <c r="Z174" s="159">
        <v>0</v>
      </c>
      <c r="AA174" s="159">
        <v>0</v>
      </c>
      <c r="AB174" s="159">
        <v>0</v>
      </c>
      <c r="AC174" s="159">
        <v>0</v>
      </c>
      <c r="AD174" s="159">
        <v>0</v>
      </c>
      <c r="AE174" s="159">
        <v>0</v>
      </c>
      <c r="AF174" s="159">
        <v>0</v>
      </c>
      <c r="AG174" s="159">
        <v>0</v>
      </c>
      <c r="AH174" s="159">
        <v>0</v>
      </c>
      <c r="AI174" s="159">
        <v>0</v>
      </c>
      <c r="AJ174" s="159">
        <v>0</v>
      </c>
      <c r="AK174" s="159">
        <v>0</v>
      </c>
      <c r="AL174" s="159">
        <v>0</v>
      </c>
      <c r="AM174" s="159">
        <v>0</v>
      </c>
      <c r="AN174" s="159">
        <v>0</v>
      </c>
    </row>
    <row r="175" spans="3:40" ht="12.5" hidden="1" x14ac:dyDescent="0.25">
      <c r="C175" s="159"/>
      <c r="D175" s="159"/>
      <c r="E175" s="159"/>
      <c r="F175" s="159"/>
      <c r="G175" s="159"/>
      <c r="H175" s="159"/>
      <c r="I175" s="159"/>
      <c r="J175" s="159"/>
      <c r="K175" s="159"/>
      <c r="L175" s="159"/>
      <c r="M175" s="159"/>
      <c r="N175" s="159"/>
      <c r="O175" s="159"/>
      <c r="P175" s="159"/>
      <c r="Q175" s="159"/>
      <c r="R175" s="159"/>
      <c r="S175" s="159"/>
      <c r="T175" s="159"/>
      <c r="U175" s="159"/>
      <c r="V175" s="159"/>
      <c r="W175" s="159"/>
      <c r="X175" s="159">
        <v>0</v>
      </c>
      <c r="Y175" s="159">
        <v>0</v>
      </c>
      <c r="Z175" s="159">
        <v>0</v>
      </c>
      <c r="AA175" s="159">
        <v>0</v>
      </c>
      <c r="AB175" s="159">
        <v>0</v>
      </c>
      <c r="AC175" s="159">
        <v>0</v>
      </c>
      <c r="AD175" s="159">
        <v>0</v>
      </c>
      <c r="AE175" s="159">
        <v>0</v>
      </c>
      <c r="AF175" s="159">
        <v>0</v>
      </c>
      <c r="AG175" s="159">
        <v>0</v>
      </c>
      <c r="AH175" s="159">
        <v>0</v>
      </c>
      <c r="AI175" s="159">
        <v>0</v>
      </c>
      <c r="AJ175" s="159">
        <v>0</v>
      </c>
      <c r="AK175" s="159">
        <v>0</v>
      </c>
      <c r="AL175" s="159">
        <v>0</v>
      </c>
      <c r="AM175" s="159">
        <v>0</v>
      </c>
      <c r="AN175" s="159">
        <v>0</v>
      </c>
    </row>
    <row r="176" spans="3:40" ht="12.5" hidden="1" x14ac:dyDescent="0.25">
      <c r="C176" s="159"/>
      <c r="D176" s="159"/>
      <c r="E176" s="159"/>
      <c r="F176" s="159"/>
      <c r="G176" s="159"/>
      <c r="H176" s="159"/>
      <c r="I176" s="159"/>
      <c r="J176" s="159"/>
      <c r="K176" s="159"/>
      <c r="L176" s="159"/>
      <c r="M176" s="159"/>
      <c r="N176" s="159"/>
      <c r="O176" s="159"/>
      <c r="P176" s="159"/>
      <c r="Q176" s="159"/>
      <c r="R176" s="159"/>
      <c r="S176" s="159"/>
      <c r="T176" s="159"/>
      <c r="U176" s="159"/>
      <c r="V176" s="159"/>
      <c r="W176" s="159"/>
      <c r="X176" s="159">
        <v>0</v>
      </c>
      <c r="Y176" s="159">
        <v>0</v>
      </c>
      <c r="Z176" s="159">
        <v>0</v>
      </c>
      <c r="AA176" s="159">
        <v>0</v>
      </c>
      <c r="AB176" s="159">
        <v>0</v>
      </c>
      <c r="AC176" s="159">
        <v>0</v>
      </c>
      <c r="AD176" s="159">
        <v>0</v>
      </c>
      <c r="AE176" s="159">
        <v>0</v>
      </c>
      <c r="AF176" s="159">
        <v>0</v>
      </c>
      <c r="AG176" s="159">
        <v>0</v>
      </c>
      <c r="AH176" s="159">
        <v>0</v>
      </c>
      <c r="AI176" s="159">
        <v>0</v>
      </c>
      <c r="AJ176" s="159">
        <v>0</v>
      </c>
      <c r="AK176" s="159">
        <v>0</v>
      </c>
      <c r="AL176" s="159">
        <v>0</v>
      </c>
      <c r="AM176" s="159">
        <v>0</v>
      </c>
      <c r="AN176" s="159">
        <v>0</v>
      </c>
    </row>
    <row r="177" spans="16:40" ht="12.5" hidden="1" x14ac:dyDescent="0.25">
      <c r="P177" s="159"/>
      <c r="Q177" s="159"/>
      <c r="R177" s="159"/>
      <c r="S177" s="159"/>
      <c r="T177" s="159"/>
      <c r="U177" s="159"/>
      <c r="V177" s="159"/>
      <c r="W177" s="159"/>
      <c r="X177" s="159">
        <v>0</v>
      </c>
      <c r="Y177" s="159">
        <v>0</v>
      </c>
      <c r="Z177" s="159">
        <v>0</v>
      </c>
      <c r="AA177" s="159">
        <v>0</v>
      </c>
      <c r="AB177" s="159">
        <v>0</v>
      </c>
      <c r="AC177" s="159">
        <v>0</v>
      </c>
      <c r="AD177" s="159">
        <v>0</v>
      </c>
      <c r="AE177" s="159">
        <v>0</v>
      </c>
      <c r="AF177" s="159">
        <v>0</v>
      </c>
      <c r="AG177" s="159">
        <v>0</v>
      </c>
      <c r="AH177" s="159">
        <v>0</v>
      </c>
      <c r="AI177" s="159">
        <v>0</v>
      </c>
      <c r="AJ177" s="159">
        <v>0</v>
      </c>
      <c r="AK177" s="159">
        <v>0</v>
      </c>
      <c r="AL177" s="159">
        <v>0</v>
      </c>
      <c r="AM177" s="159">
        <v>0</v>
      </c>
      <c r="AN177" s="159">
        <v>0</v>
      </c>
    </row>
    <row r="178" spans="16:40" ht="12.5" hidden="1" x14ac:dyDescent="0.25">
      <c r="P178" s="159"/>
      <c r="Q178" s="159"/>
      <c r="R178" s="159"/>
      <c r="S178" s="159"/>
      <c r="T178" s="159"/>
      <c r="U178" s="159"/>
      <c r="V178" s="159"/>
      <c r="W178" s="159"/>
      <c r="X178" s="159">
        <v>0</v>
      </c>
      <c r="Y178" s="159">
        <v>0</v>
      </c>
      <c r="Z178" s="159">
        <v>0</v>
      </c>
      <c r="AA178" s="159">
        <v>0</v>
      </c>
      <c r="AB178" s="159">
        <v>0</v>
      </c>
      <c r="AC178" s="159">
        <v>0</v>
      </c>
      <c r="AD178" s="159">
        <v>0</v>
      </c>
      <c r="AE178" s="159">
        <v>0</v>
      </c>
      <c r="AF178" s="159">
        <v>0</v>
      </c>
      <c r="AG178" s="159">
        <v>0</v>
      </c>
      <c r="AH178" s="159">
        <v>0</v>
      </c>
      <c r="AI178" s="159">
        <v>0</v>
      </c>
      <c r="AJ178" s="159">
        <v>0</v>
      </c>
      <c r="AK178" s="159">
        <v>0</v>
      </c>
      <c r="AL178" s="159">
        <v>0</v>
      </c>
      <c r="AM178" s="159">
        <v>0</v>
      </c>
      <c r="AN178" s="159">
        <v>0</v>
      </c>
    </row>
    <row r="179" spans="16:40" ht="12.5" hidden="1" x14ac:dyDescent="0.25">
      <c r="P179" s="159"/>
      <c r="Q179" s="159"/>
      <c r="R179" s="159"/>
      <c r="S179" s="159"/>
      <c r="T179" s="159"/>
      <c r="U179" s="159"/>
      <c r="V179" s="159"/>
      <c r="W179" s="159"/>
      <c r="X179" s="159">
        <v>0</v>
      </c>
      <c r="Y179" s="159">
        <v>0</v>
      </c>
      <c r="Z179" s="159">
        <v>0</v>
      </c>
      <c r="AA179" s="159">
        <v>0</v>
      </c>
      <c r="AB179" s="159">
        <v>0</v>
      </c>
      <c r="AC179" s="159">
        <v>0</v>
      </c>
      <c r="AD179" s="159">
        <v>0</v>
      </c>
      <c r="AE179" s="159">
        <v>0</v>
      </c>
      <c r="AF179" s="159">
        <v>0</v>
      </c>
      <c r="AG179" s="159">
        <v>0</v>
      </c>
      <c r="AH179" s="159">
        <v>0</v>
      </c>
      <c r="AI179" s="159">
        <v>0</v>
      </c>
      <c r="AJ179" s="159">
        <v>0</v>
      </c>
      <c r="AK179" s="159">
        <v>0</v>
      </c>
      <c r="AL179" s="159">
        <v>0</v>
      </c>
      <c r="AM179" s="159">
        <v>0</v>
      </c>
      <c r="AN179" s="159">
        <v>0</v>
      </c>
    </row>
    <row r="180" spans="16:40" ht="12.5" hidden="1" x14ac:dyDescent="0.25">
      <c r="P180" s="159"/>
      <c r="Q180" s="159"/>
      <c r="R180" s="159"/>
      <c r="S180" s="159"/>
      <c r="T180" s="159"/>
      <c r="U180" s="159"/>
      <c r="V180" s="159"/>
      <c r="W180" s="159"/>
      <c r="X180" s="159">
        <v>0</v>
      </c>
      <c r="Y180" s="159">
        <v>0</v>
      </c>
      <c r="Z180" s="159">
        <v>0</v>
      </c>
      <c r="AA180" s="159">
        <v>0</v>
      </c>
      <c r="AB180" s="159">
        <v>0</v>
      </c>
      <c r="AC180" s="159">
        <v>0</v>
      </c>
      <c r="AD180" s="159">
        <v>0</v>
      </c>
      <c r="AE180" s="159">
        <v>0</v>
      </c>
      <c r="AF180" s="159">
        <v>0</v>
      </c>
      <c r="AG180" s="159">
        <v>0</v>
      </c>
      <c r="AH180" s="159">
        <v>0</v>
      </c>
      <c r="AI180" s="159">
        <v>0</v>
      </c>
      <c r="AJ180" s="159">
        <v>0</v>
      </c>
      <c r="AK180" s="159">
        <v>0</v>
      </c>
      <c r="AL180" s="159">
        <v>0</v>
      </c>
      <c r="AM180" s="159">
        <v>0</v>
      </c>
      <c r="AN180" s="159">
        <v>0</v>
      </c>
    </row>
    <row r="181" spans="16:40" ht="12.5" hidden="1" x14ac:dyDescent="0.25">
      <c r="P181" s="159"/>
      <c r="Q181" s="159"/>
      <c r="R181" s="159"/>
      <c r="S181" s="159"/>
      <c r="T181" s="159"/>
      <c r="U181" s="159"/>
      <c r="V181" s="159"/>
      <c r="W181" s="159"/>
      <c r="X181" s="159">
        <v>0</v>
      </c>
      <c r="Y181" s="159">
        <v>0</v>
      </c>
      <c r="Z181" s="159">
        <v>0</v>
      </c>
      <c r="AA181" s="159">
        <v>0</v>
      </c>
      <c r="AB181" s="159">
        <v>0</v>
      </c>
      <c r="AC181" s="159">
        <v>0</v>
      </c>
      <c r="AD181" s="159">
        <v>0</v>
      </c>
      <c r="AE181" s="159">
        <v>0</v>
      </c>
      <c r="AF181" s="159">
        <v>0</v>
      </c>
      <c r="AG181" s="159">
        <v>0</v>
      </c>
      <c r="AH181" s="159">
        <v>0</v>
      </c>
      <c r="AI181" s="159">
        <v>0</v>
      </c>
      <c r="AJ181" s="159">
        <v>0</v>
      </c>
      <c r="AK181" s="159">
        <v>0</v>
      </c>
      <c r="AL181" s="159">
        <v>0</v>
      </c>
      <c r="AM181" s="159">
        <v>0</v>
      </c>
      <c r="AN181" s="159">
        <v>0</v>
      </c>
    </row>
    <row r="182" spans="16:40" ht="12.5" hidden="1" x14ac:dyDescent="0.25">
      <c r="P182" s="159"/>
      <c r="Q182" s="159"/>
      <c r="R182" s="159"/>
      <c r="S182" s="159"/>
      <c r="T182" s="159"/>
      <c r="U182" s="159"/>
      <c r="V182" s="159"/>
      <c r="W182" s="159"/>
      <c r="X182" s="159">
        <v>0</v>
      </c>
      <c r="Y182" s="159">
        <v>0</v>
      </c>
      <c r="Z182" s="159">
        <v>0</v>
      </c>
      <c r="AA182" s="159">
        <v>0</v>
      </c>
      <c r="AB182" s="159">
        <v>0</v>
      </c>
      <c r="AC182" s="159">
        <v>0</v>
      </c>
      <c r="AD182" s="159">
        <v>0</v>
      </c>
      <c r="AE182" s="159">
        <v>0</v>
      </c>
      <c r="AF182" s="159">
        <v>0</v>
      </c>
      <c r="AG182" s="159">
        <v>0</v>
      </c>
      <c r="AH182" s="159">
        <v>0</v>
      </c>
      <c r="AI182" s="159">
        <v>0</v>
      </c>
      <c r="AJ182" s="159">
        <v>0</v>
      </c>
      <c r="AK182" s="159">
        <v>0</v>
      </c>
      <c r="AL182" s="159">
        <v>0</v>
      </c>
      <c r="AM182" s="159">
        <v>0</v>
      </c>
      <c r="AN182" s="159">
        <v>0</v>
      </c>
    </row>
    <row r="183" spans="16:40" ht="12.5" hidden="1" x14ac:dyDescent="0.25">
      <c r="P183" s="159"/>
      <c r="Q183" s="159"/>
      <c r="R183" s="159"/>
      <c r="S183" s="159"/>
      <c r="T183" s="159"/>
      <c r="U183" s="159"/>
      <c r="V183" s="159"/>
      <c r="W183" s="159"/>
      <c r="X183" s="159">
        <v>0</v>
      </c>
      <c r="Y183" s="159">
        <v>0</v>
      </c>
      <c r="Z183" s="159">
        <v>0</v>
      </c>
      <c r="AA183" s="159">
        <v>0</v>
      </c>
      <c r="AB183" s="159">
        <v>0</v>
      </c>
      <c r="AC183" s="159">
        <v>0</v>
      </c>
      <c r="AD183" s="159">
        <v>0</v>
      </c>
      <c r="AE183" s="159">
        <v>0</v>
      </c>
      <c r="AF183" s="159">
        <v>0</v>
      </c>
      <c r="AG183" s="159">
        <v>0</v>
      </c>
      <c r="AH183" s="159">
        <v>0</v>
      </c>
      <c r="AI183" s="159">
        <v>0</v>
      </c>
      <c r="AJ183" s="159">
        <v>0</v>
      </c>
      <c r="AK183" s="159">
        <v>0</v>
      </c>
      <c r="AL183" s="159">
        <v>0</v>
      </c>
      <c r="AM183" s="159">
        <v>0</v>
      </c>
      <c r="AN183" s="159">
        <v>0</v>
      </c>
    </row>
    <row r="184" spans="16:40" ht="12.5" hidden="1" x14ac:dyDescent="0.25">
      <c r="P184" s="159"/>
      <c r="Q184" s="159"/>
      <c r="R184" s="159"/>
      <c r="S184" s="159"/>
      <c r="T184" s="159"/>
      <c r="U184" s="159"/>
      <c r="V184" s="159"/>
      <c r="W184" s="159"/>
      <c r="X184" s="159">
        <v>0</v>
      </c>
      <c r="Y184" s="159">
        <v>0</v>
      </c>
      <c r="Z184" s="159">
        <v>0</v>
      </c>
      <c r="AA184" s="159">
        <v>0</v>
      </c>
      <c r="AB184" s="159">
        <v>0</v>
      </c>
      <c r="AC184" s="159">
        <v>0</v>
      </c>
      <c r="AD184" s="159">
        <v>0</v>
      </c>
      <c r="AE184" s="159">
        <v>0</v>
      </c>
      <c r="AF184" s="159">
        <v>0</v>
      </c>
      <c r="AG184" s="159">
        <v>0</v>
      </c>
      <c r="AH184" s="159">
        <v>0</v>
      </c>
      <c r="AI184" s="159">
        <v>0</v>
      </c>
      <c r="AJ184" s="159">
        <v>0</v>
      </c>
      <c r="AK184" s="159">
        <v>0</v>
      </c>
      <c r="AL184" s="159">
        <v>0</v>
      </c>
      <c r="AM184" s="159">
        <v>0</v>
      </c>
      <c r="AN184" s="159">
        <v>0</v>
      </c>
    </row>
    <row r="185" spans="16:40" ht="12.5" hidden="1" x14ac:dyDescent="0.25">
      <c r="P185" s="159"/>
      <c r="Q185" s="159"/>
      <c r="R185" s="159"/>
      <c r="S185" s="159"/>
      <c r="T185" s="159"/>
      <c r="U185" s="159"/>
      <c r="V185" s="159"/>
      <c r="W185" s="159"/>
      <c r="X185" s="159">
        <v>0</v>
      </c>
      <c r="Y185" s="159">
        <v>0</v>
      </c>
      <c r="Z185" s="159">
        <v>0</v>
      </c>
      <c r="AA185" s="159">
        <v>0</v>
      </c>
      <c r="AB185" s="159">
        <v>0</v>
      </c>
      <c r="AC185" s="159">
        <v>0</v>
      </c>
      <c r="AD185" s="159">
        <v>0</v>
      </c>
      <c r="AE185" s="159">
        <v>0</v>
      </c>
      <c r="AF185" s="159">
        <v>0</v>
      </c>
      <c r="AG185" s="159">
        <v>0</v>
      </c>
      <c r="AH185" s="159">
        <v>0</v>
      </c>
      <c r="AI185" s="159">
        <v>0</v>
      </c>
      <c r="AJ185" s="159">
        <v>0</v>
      </c>
      <c r="AK185" s="159">
        <v>0</v>
      </c>
      <c r="AL185" s="159">
        <v>0</v>
      </c>
      <c r="AM185" s="159">
        <v>0</v>
      </c>
      <c r="AN185" s="159">
        <v>0</v>
      </c>
    </row>
    <row r="186" spans="16:40" ht="12.5" hidden="1" x14ac:dyDescent="0.25">
      <c r="P186" s="159"/>
      <c r="Q186" s="159"/>
      <c r="R186" s="159"/>
      <c r="S186" s="159"/>
      <c r="T186" s="159"/>
      <c r="U186" s="159"/>
      <c r="V186" s="159"/>
      <c r="W186" s="159"/>
      <c r="X186" s="159">
        <v>0</v>
      </c>
      <c r="Y186" s="159">
        <v>0</v>
      </c>
      <c r="Z186" s="159">
        <v>0</v>
      </c>
      <c r="AA186" s="159">
        <v>0</v>
      </c>
      <c r="AB186" s="159">
        <v>0</v>
      </c>
      <c r="AC186" s="159">
        <v>0</v>
      </c>
      <c r="AD186" s="159">
        <v>0</v>
      </c>
      <c r="AE186" s="159">
        <v>0</v>
      </c>
      <c r="AF186" s="159">
        <v>0</v>
      </c>
      <c r="AG186" s="159">
        <v>0</v>
      </c>
      <c r="AH186" s="159">
        <v>0</v>
      </c>
      <c r="AI186" s="159">
        <v>0</v>
      </c>
      <c r="AJ186" s="159">
        <v>0</v>
      </c>
      <c r="AK186" s="159">
        <v>0</v>
      </c>
      <c r="AL186" s="159">
        <v>0</v>
      </c>
      <c r="AM186" s="159">
        <v>0</v>
      </c>
      <c r="AN186" s="159">
        <v>0</v>
      </c>
    </row>
    <row r="187" spans="16:40" ht="12.5" hidden="1" x14ac:dyDescent="0.25">
      <c r="P187" s="159"/>
      <c r="Q187" s="159"/>
      <c r="R187" s="159"/>
      <c r="S187" s="159"/>
      <c r="T187" s="159"/>
      <c r="U187" s="159"/>
      <c r="V187" s="159"/>
      <c r="W187" s="159"/>
      <c r="X187" s="159">
        <v>0</v>
      </c>
      <c r="Y187" s="159">
        <v>0</v>
      </c>
      <c r="Z187" s="159">
        <v>0</v>
      </c>
      <c r="AA187" s="159">
        <v>0</v>
      </c>
      <c r="AB187" s="159">
        <v>0</v>
      </c>
      <c r="AC187" s="159">
        <v>0</v>
      </c>
      <c r="AD187" s="159">
        <v>0</v>
      </c>
      <c r="AE187" s="159">
        <v>0</v>
      </c>
      <c r="AF187" s="159">
        <v>0</v>
      </c>
      <c r="AG187" s="159">
        <v>0</v>
      </c>
      <c r="AH187" s="159">
        <v>0</v>
      </c>
      <c r="AI187" s="159">
        <v>0</v>
      </c>
      <c r="AJ187" s="159">
        <v>0</v>
      </c>
      <c r="AK187" s="159">
        <v>0</v>
      </c>
      <c r="AL187" s="159">
        <v>0</v>
      </c>
      <c r="AM187" s="159">
        <v>0</v>
      </c>
      <c r="AN187" s="159">
        <v>0</v>
      </c>
    </row>
    <row r="188" spans="16:40" ht="12.5" hidden="1" x14ac:dyDescent="0.25">
      <c r="P188" s="159"/>
      <c r="Q188" s="159"/>
      <c r="R188" s="159"/>
      <c r="S188" s="159"/>
      <c r="T188" s="159"/>
      <c r="U188" s="159"/>
      <c r="V188" s="159"/>
      <c r="W188" s="159"/>
      <c r="X188" s="159">
        <v>0</v>
      </c>
      <c r="Y188" s="159">
        <v>0</v>
      </c>
      <c r="Z188" s="159">
        <v>0</v>
      </c>
      <c r="AA188" s="159">
        <v>0</v>
      </c>
      <c r="AB188" s="159">
        <v>0</v>
      </c>
      <c r="AC188" s="159">
        <v>0</v>
      </c>
      <c r="AD188" s="159">
        <v>0</v>
      </c>
      <c r="AE188" s="159">
        <v>0</v>
      </c>
      <c r="AF188" s="159">
        <v>0</v>
      </c>
      <c r="AG188" s="159">
        <v>0</v>
      </c>
      <c r="AH188" s="159">
        <v>0</v>
      </c>
      <c r="AI188" s="159">
        <v>0</v>
      </c>
      <c r="AJ188" s="159">
        <v>0</v>
      </c>
      <c r="AK188" s="159">
        <v>0</v>
      </c>
      <c r="AL188" s="159">
        <v>0</v>
      </c>
      <c r="AM188" s="159">
        <v>0</v>
      </c>
      <c r="AN188" s="159">
        <v>0</v>
      </c>
    </row>
    <row r="189" spans="16:40" ht="12.5" hidden="1" x14ac:dyDescent="0.25">
      <c r="P189" s="159"/>
      <c r="Q189" s="159"/>
      <c r="R189" s="159"/>
      <c r="S189" s="159"/>
      <c r="T189" s="159"/>
      <c r="U189" s="159"/>
      <c r="V189" s="159"/>
      <c r="W189" s="159"/>
      <c r="X189" s="159">
        <v>0</v>
      </c>
      <c r="Y189" s="159">
        <v>0</v>
      </c>
      <c r="Z189" s="159">
        <v>0</v>
      </c>
      <c r="AA189" s="159">
        <v>0</v>
      </c>
      <c r="AB189" s="159">
        <v>0</v>
      </c>
      <c r="AC189" s="159">
        <v>0</v>
      </c>
      <c r="AD189" s="159">
        <v>0</v>
      </c>
      <c r="AE189" s="159">
        <v>0</v>
      </c>
      <c r="AF189" s="159">
        <v>0</v>
      </c>
      <c r="AG189" s="159">
        <v>0</v>
      </c>
      <c r="AH189" s="159">
        <v>0</v>
      </c>
      <c r="AI189" s="159">
        <v>0</v>
      </c>
      <c r="AJ189" s="159">
        <v>0</v>
      </c>
      <c r="AK189" s="159">
        <v>0</v>
      </c>
      <c r="AL189" s="159">
        <v>0</v>
      </c>
      <c r="AM189" s="159">
        <v>0</v>
      </c>
      <c r="AN189" s="159">
        <v>0</v>
      </c>
    </row>
    <row r="190" spans="16:40" ht="12.5" hidden="1" x14ac:dyDescent="0.25">
      <c r="P190" s="159"/>
      <c r="Q190" s="159"/>
      <c r="R190" s="159"/>
      <c r="S190" s="159"/>
      <c r="T190" s="159"/>
      <c r="U190" s="159"/>
      <c r="V190" s="159"/>
      <c r="W190" s="159"/>
      <c r="X190" s="159">
        <v>0</v>
      </c>
      <c r="Y190" s="159">
        <v>0</v>
      </c>
      <c r="Z190" s="159">
        <v>0</v>
      </c>
      <c r="AA190" s="159">
        <v>0</v>
      </c>
      <c r="AB190" s="159">
        <v>0</v>
      </c>
      <c r="AC190" s="159">
        <v>0</v>
      </c>
      <c r="AD190" s="159">
        <v>0</v>
      </c>
      <c r="AE190" s="159">
        <v>0</v>
      </c>
      <c r="AF190" s="159">
        <v>0</v>
      </c>
      <c r="AG190" s="159">
        <v>0</v>
      </c>
      <c r="AH190" s="159">
        <v>0</v>
      </c>
      <c r="AI190" s="159">
        <v>0</v>
      </c>
      <c r="AJ190" s="159">
        <v>0</v>
      </c>
      <c r="AK190" s="159">
        <v>0</v>
      </c>
      <c r="AL190" s="159">
        <v>0</v>
      </c>
      <c r="AM190" s="159">
        <v>0</v>
      </c>
      <c r="AN190" s="159">
        <v>0</v>
      </c>
    </row>
    <row r="191" spans="16:40" ht="12.5" hidden="1" x14ac:dyDescent="0.25">
      <c r="P191" s="159"/>
      <c r="Q191" s="159"/>
      <c r="R191" s="159"/>
      <c r="S191" s="159"/>
      <c r="T191" s="159"/>
      <c r="U191" s="159"/>
      <c r="V191" s="159"/>
      <c r="W191" s="159"/>
      <c r="X191" s="159">
        <v>0</v>
      </c>
      <c r="Y191" s="159">
        <v>0</v>
      </c>
      <c r="Z191" s="159">
        <v>0</v>
      </c>
      <c r="AA191" s="159">
        <v>0</v>
      </c>
      <c r="AB191" s="159">
        <v>0</v>
      </c>
      <c r="AC191" s="159">
        <v>0</v>
      </c>
      <c r="AD191" s="159">
        <v>0</v>
      </c>
      <c r="AE191" s="159">
        <v>0</v>
      </c>
      <c r="AF191" s="159">
        <v>0</v>
      </c>
      <c r="AG191" s="159">
        <v>0</v>
      </c>
      <c r="AH191" s="159">
        <v>0</v>
      </c>
      <c r="AI191" s="159">
        <v>0</v>
      </c>
      <c r="AJ191" s="159">
        <v>0</v>
      </c>
      <c r="AK191" s="159">
        <v>0</v>
      </c>
      <c r="AL191" s="159">
        <v>0</v>
      </c>
      <c r="AM191" s="159">
        <v>0</v>
      </c>
      <c r="AN191" s="159">
        <v>0</v>
      </c>
    </row>
    <row r="192" spans="16:40" ht="12.5" hidden="1" x14ac:dyDescent="0.25">
      <c r="P192" s="159"/>
      <c r="Q192" s="159"/>
      <c r="R192" s="159"/>
      <c r="S192" s="159"/>
      <c r="T192" s="159"/>
      <c r="U192" s="159"/>
      <c r="V192" s="159"/>
      <c r="W192" s="159"/>
      <c r="X192" s="159">
        <v>0</v>
      </c>
      <c r="Y192" s="159">
        <v>0</v>
      </c>
      <c r="Z192" s="159">
        <v>0</v>
      </c>
      <c r="AA192" s="159">
        <v>0</v>
      </c>
      <c r="AB192" s="159">
        <v>0</v>
      </c>
      <c r="AC192" s="159">
        <v>0</v>
      </c>
      <c r="AD192" s="159">
        <v>0</v>
      </c>
      <c r="AE192" s="159">
        <v>0</v>
      </c>
      <c r="AF192" s="159">
        <v>0</v>
      </c>
      <c r="AG192" s="159">
        <v>0</v>
      </c>
      <c r="AH192" s="159">
        <v>0</v>
      </c>
      <c r="AI192" s="159">
        <v>0</v>
      </c>
      <c r="AJ192" s="159">
        <v>0</v>
      </c>
      <c r="AK192" s="159">
        <v>0</v>
      </c>
      <c r="AL192" s="159">
        <v>0</v>
      </c>
      <c r="AM192" s="159">
        <v>0</v>
      </c>
      <c r="AN192" s="159">
        <v>0</v>
      </c>
    </row>
    <row r="193" spans="16:40" ht="12.5" hidden="1" x14ac:dyDescent="0.25">
      <c r="P193" s="159"/>
      <c r="Q193" s="159"/>
      <c r="R193" s="159"/>
      <c r="S193" s="159"/>
      <c r="T193" s="159"/>
      <c r="U193" s="159"/>
      <c r="V193" s="159"/>
      <c r="W193" s="159"/>
      <c r="X193" s="159">
        <v>0</v>
      </c>
      <c r="Y193" s="159">
        <v>0</v>
      </c>
      <c r="Z193" s="159">
        <v>0</v>
      </c>
      <c r="AA193" s="159">
        <v>0</v>
      </c>
      <c r="AB193" s="159">
        <v>0</v>
      </c>
      <c r="AC193" s="159">
        <v>0</v>
      </c>
      <c r="AD193" s="159">
        <v>0</v>
      </c>
      <c r="AE193" s="159">
        <v>0</v>
      </c>
      <c r="AF193" s="159">
        <v>0</v>
      </c>
      <c r="AG193" s="159">
        <v>0</v>
      </c>
      <c r="AH193" s="159">
        <v>0</v>
      </c>
      <c r="AI193" s="159">
        <v>0</v>
      </c>
      <c r="AJ193" s="159">
        <v>0</v>
      </c>
      <c r="AK193" s="159">
        <v>0</v>
      </c>
      <c r="AL193" s="159">
        <v>0</v>
      </c>
      <c r="AM193" s="159">
        <v>0</v>
      </c>
      <c r="AN193" s="159">
        <v>0</v>
      </c>
    </row>
    <row r="194" spans="16:40" ht="12.5" hidden="1" x14ac:dyDescent="0.25">
      <c r="P194" s="159"/>
      <c r="Q194" s="159"/>
      <c r="R194" s="159"/>
      <c r="S194" s="159"/>
      <c r="T194" s="159"/>
      <c r="U194" s="159"/>
      <c r="V194" s="159"/>
      <c r="W194" s="159"/>
      <c r="X194" s="159">
        <v>0</v>
      </c>
      <c r="Y194" s="159">
        <v>0</v>
      </c>
      <c r="Z194" s="159">
        <v>0</v>
      </c>
      <c r="AA194" s="159">
        <v>0</v>
      </c>
      <c r="AB194" s="159">
        <v>0</v>
      </c>
      <c r="AC194" s="159">
        <v>0</v>
      </c>
      <c r="AD194" s="159">
        <v>0</v>
      </c>
      <c r="AE194" s="159">
        <v>0</v>
      </c>
      <c r="AF194" s="159">
        <v>0</v>
      </c>
      <c r="AG194" s="159">
        <v>0</v>
      </c>
      <c r="AH194" s="159">
        <v>0</v>
      </c>
      <c r="AI194" s="159">
        <v>0</v>
      </c>
      <c r="AJ194" s="159">
        <v>0</v>
      </c>
      <c r="AK194" s="159">
        <v>0</v>
      </c>
      <c r="AL194" s="159">
        <v>0</v>
      </c>
      <c r="AM194" s="159">
        <v>0</v>
      </c>
      <c r="AN194" s="159">
        <v>0</v>
      </c>
    </row>
    <row r="195" spans="16:40" ht="12.5" hidden="1" x14ac:dyDescent="0.25">
      <c r="P195" s="159"/>
      <c r="Q195" s="159"/>
      <c r="R195" s="159"/>
      <c r="S195" s="159"/>
      <c r="T195" s="159"/>
      <c r="U195" s="159"/>
      <c r="V195" s="159"/>
      <c r="W195" s="159"/>
      <c r="X195" s="159">
        <v>0</v>
      </c>
      <c r="Y195" s="159">
        <v>0</v>
      </c>
      <c r="Z195" s="159">
        <v>0</v>
      </c>
      <c r="AA195" s="159">
        <v>0</v>
      </c>
      <c r="AB195" s="159">
        <v>0</v>
      </c>
      <c r="AC195" s="159">
        <v>0</v>
      </c>
      <c r="AD195" s="159">
        <v>0</v>
      </c>
      <c r="AE195" s="159">
        <v>0</v>
      </c>
      <c r="AF195" s="159">
        <v>0</v>
      </c>
      <c r="AG195" s="159">
        <v>0</v>
      </c>
      <c r="AH195" s="159">
        <v>0</v>
      </c>
      <c r="AI195" s="159">
        <v>0</v>
      </c>
      <c r="AJ195" s="159">
        <v>0</v>
      </c>
      <c r="AK195" s="159">
        <v>0</v>
      </c>
      <c r="AL195" s="159">
        <v>0</v>
      </c>
      <c r="AM195" s="159">
        <v>0</v>
      </c>
      <c r="AN195" s="159">
        <v>0</v>
      </c>
    </row>
    <row r="196" spans="16:40" ht="12.5" hidden="1" x14ac:dyDescent="0.25">
      <c r="P196" s="159"/>
      <c r="Q196" s="159"/>
      <c r="R196" s="159"/>
      <c r="S196" s="159"/>
      <c r="T196" s="159"/>
      <c r="U196" s="159"/>
      <c r="V196" s="159"/>
      <c r="W196" s="159"/>
      <c r="X196" s="159">
        <v>0</v>
      </c>
      <c r="Y196" s="159">
        <v>0</v>
      </c>
      <c r="Z196" s="159">
        <v>0</v>
      </c>
      <c r="AA196" s="159">
        <v>0</v>
      </c>
      <c r="AB196" s="159">
        <v>0</v>
      </c>
      <c r="AC196" s="159">
        <v>0</v>
      </c>
      <c r="AD196" s="159">
        <v>0</v>
      </c>
      <c r="AE196" s="159">
        <v>0</v>
      </c>
      <c r="AF196" s="159">
        <v>0</v>
      </c>
      <c r="AG196" s="159">
        <v>0</v>
      </c>
      <c r="AH196" s="159">
        <v>0</v>
      </c>
      <c r="AI196" s="159">
        <v>0</v>
      </c>
      <c r="AJ196" s="159">
        <v>0</v>
      </c>
      <c r="AK196" s="159">
        <v>0</v>
      </c>
      <c r="AL196" s="159">
        <v>0</v>
      </c>
      <c r="AM196" s="159">
        <v>0</v>
      </c>
      <c r="AN196" s="159">
        <v>0</v>
      </c>
    </row>
    <row r="197" spans="16:40" ht="12.5" hidden="1" x14ac:dyDescent="0.25">
      <c r="P197" s="159"/>
      <c r="Q197" s="159"/>
      <c r="R197" s="159"/>
      <c r="S197" s="159"/>
      <c r="T197" s="159"/>
      <c r="U197" s="159"/>
      <c r="V197" s="159"/>
      <c r="W197" s="159"/>
      <c r="X197" s="159">
        <v>0</v>
      </c>
      <c r="Y197" s="159">
        <v>0</v>
      </c>
      <c r="Z197" s="159">
        <v>0</v>
      </c>
      <c r="AA197" s="159">
        <v>0</v>
      </c>
      <c r="AB197" s="159">
        <v>0</v>
      </c>
      <c r="AC197" s="159">
        <v>0</v>
      </c>
      <c r="AD197" s="159">
        <v>0</v>
      </c>
      <c r="AE197" s="159">
        <v>0</v>
      </c>
      <c r="AF197" s="159">
        <v>0</v>
      </c>
      <c r="AG197" s="159">
        <v>0</v>
      </c>
      <c r="AH197" s="159">
        <v>0</v>
      </c>
      <c r="AI197" s="159">
        <v>0</v>
      </c>
      <c r="AJ197" s="159">
        <v>0</v>
      </c>
      <c r="AK197" s="159">
        <v>0</v>
      </c>
      <c r="AL197" s="159">
        <v>0</v>
      </c>
      <c r="AM197" s="159">
        <v>0</v>
      </c>
      <c r="AN197" s="159">
        <v>0</v>
      </c>
    </row>
    <row r="198" spans="16:40" ht="12.5" hidden="1" x14ac:dyDescent="0.25">
      <c r="P198" s="159"/>
      <c r="Q198" s="159"/>
      <c r="R198" s="159"/>
      <c r="S198" s="159"/>
      <c r="T198" s="159"/>
      <c r="U198" s="159"/>
      <c r="V198" s="159"/>
      <c r="W198" s="159"/>
      <c r="X198" s="159">
        <v>0</v>
      </c>
      <c r="Y198" s="159">
        <v>0</v>
      </c>
      <c r="Z198" s="159">
        <v>0</v>
      </c>
      <c r="AA198" s="159">
        <v>0</v>
      </c>
      <c r="AB198" s="159">
        <v>0</v>
      </c>
      <c r="AC198" s="159">
        <v>0</v>
      </c>
      <c r="AD198" s="159">
        <v>0</v>
      </c>
      <c r="AE198" s="159">
        <v>0</v>
      </c>
      <c r="AF198" s="159">
        <v>0</v>
      </c>
      <c r="AG198" s="159">
        <v>0</v>
      </c>
      <c r="AH198" s="159">
        <v>0</v>
      </c>
      <c r="AI198" s="159">
        <v>0</v>
      </c>
      <c r="AJ198" s="159">
        <v>0</v>
      </c>
      <c r="AK198" s="159">
        <v>0</v>
      </c>
      <c r="AL198" s="159">
        <v>0</v>
      </c>
      <c r="AM198" s="159">
        <v>0</v>
      </c>
      <c r="AN198" s="159">
        <v>0</v>
      </c>
    </row>
    <row r="199" spans="16:40" ht="12.5" hidden="1" x14ac:dyDescent="0.25">
      <c r="P199" s="159"/>
      <c r="Q199" s="159"/>
      <c r="R199" s="159"/>
      <c r="S199" s="159"/>
      <c r="T199" s="159"/>
      <c r="U199" s="159"/>
      <c r="V199" s="159"/>
      <c r="W199" s="159"/>
      <c r="X199" s="159">
        <v>0</v>
      </c>
      <c r="Y199" s="159">
        <v>0</v>
      </c>
      <c r="Z199" s="159">
        <v>0</v>
      </c>
      <c r="AA199" s="159">
        <v>0</v>
      </c>
      <c r="AB199" s="159">
        <v>0</v>
      </c>
      <c r="AC199" s="159">
        <v>0</v>
      </c>
      <c r="AD199" s="159">
        <v>0</v>
      </c>
      <c r="AE199" s="159">
        <v>0</v>
      </c>
      <c r="AF199" s="159">
        <v>0</v>
      </c>
      <c r="AG199" s="159">
        <v>0</v>
      </c>
      <c r="AH199" s="159">
        <v>0</v>
      </c>
      <c r="AI199" s="159">
        <v>0</v>
      </c>
      <c r="AJ199" s="159">
        <v>0</v>
      </c>
      <c r="AK199" s="159">
        <v>0</v>
      </c>
      <c r="AL199" s="159">
        <v>0</v>
      </c>
      <c r="AM199" s="159">
        <v>0</v>
      </c>
      <c r="AN199" s="159">
        <v>0</v>
      </c>
    </row>
    <row r="200" spans="16:40" ht="12.5" hidden="1" x14ac:dyDescent="0.25">
      <c r="P200" s="159"/>
      <c r="Q200" s="159"/>
      <c r="R200" s="159"/>
      <c r="S200" s="159"/>
      <c r="T200" s="159"/>
      <c r="U200" s="159"/>
      <c r="V200" s="159"/>
      <c r="W200" s="159"/>
      <c r="X200" s="159">
        <v>0</v>
      </c>
      <c r="Y200" s="159">
        <v>0</v>
      </c>
      <c r="Z200" s="159">
        <v>0</v>
      </c>
      <c r="AA200" s="159">
        <v>0</v>
      </c>
      <c r="AB200" s="159">
        <v>0</v>
      </c>
      <c r="AC200" s="159">
        <v>0</v>
      </c>
      <c r="AD200" s="159">
        <v>0</v>
      </c>
      <c r="AE200" s="159">
        <v>0</v>
      </c>
      <c r="AF200" s="159">
        <v>0</v>
      </c>
      <c r="AG200" s="159">
        <v>0</v>
      </c>
      <c r="AH200" s="159">
        <v>0</v>
      </c>
      <c r="AI200" s="159">
        <v>0</v>
      </c>
      <c r="AJ200" s="159">
        <v>0</v>
      </c>
      <c r="AK200" s="159">
        <v>0</v>
      </c>
      <c r="AL200" s="159">
        <v>0</v>
      </c>
      <c r="AM200" s="159">
        <v>0</v>
      </c>
      <c r="AN200" s="159">
        <v>0</v>
      </c>
    </row>
    <row r="201" spans="16:40" ht="12.5" hidden="1" x14ac:dyDescent="0.25">
      <c r="P201" s="159"/>
      <c r="Q201" s="159"/>
      <c r="R201" s="159"/>
      <c r="S201" s="159"/>
      <c r="T201" s="159"/>
      <c r="U201" s="159"/>
      <c r="V201" s="159"/>
      <c r="W201" s="159"/>
      <c r="X201" s="159">
        <v>0</v>
      </c>
      <c r="Y201" s="159">
        <v>0</v>
      </c>
      <c r="Z201" s="159">
        <v>0</v>
      </c>
      <c r="AA201" s="159">
        <v>0</v>
      </c>
      <c r="AB201" s="159">
        <v>0</v>
      </c>
      <c r="AC201" s="159">
        <v>0</v>
      </c>
      <c r="AD201" s="159">
        <v>0</v>
      </c>
      <c r="AE201" s="159">
        <v>0</v>
      </c>
      <c r="AF201" s="159">
        <v>0</v>
      </c>
      <c r="AG201" s="159">
        <v>0</v>
      </c>
      <c r="AH201" s="159">
        <v>0</v>
      </c>
      <c r="AI201" s="159">
        <v>0</v>
      </c>
      <c r="AJ201" s="159">
        <v>0</v>
      </c>
      <c r="AK201" s="159">
        <v>0</v>
      </c>
      <c r="AL201" s="159">
        <v>0</v>
      </c>
      <c r="AM201" s="159">
        <v>0</v>
      </c>
      <c r="AN201" s="159">
        <v>0</v>
      </c>
    </row>
    <row r="202" spans="16:40" ht="12.5" hidden="1" x14ac:dyDescent="0.25">
      <c r="P202" s="159"/>
      <c r="Q202" s="159"/>
      <c r="R202" s="159"/>
      <c r="S202" s="159"/>
      <c r="T202" s="159"/>
      <c r="U202" s="159"/>
      <c r="V202" s="159"/>
      <c r="W202" s="159"/>
      <c r="X202" s="159">
        <v>0</v>
      </c>
      <c r="Y202" s="159">
        <v>0</v>
      </c>
      <c r="Z202" s="159">
        <v>0</v>
      </c>
      <c r="AA202" s="159">
        <v>0</v>
      </c>
      <c r="AB202" s="159">
        <v>0</v>
      </c>
      <c r="AC202" s="159">
        <v>0</v>
      </c>
      <c r="AD202" s="159">
        <v>0</v>
      </c>
      <c r="AE202" s="159">
        <v>0</v>
      </c>
      <c r="AF202" s="159">
        <v>0</v>
      </c>
      <c r="AG202" s="159">
        <v>0</v>
      </c>
      <c r="AH202" s="159">
        <v>0</v>
      </c>
      <c r="AI202" s="159">
        <v>0</v>
      </c>
      <c r="AJ202" s="159">
        <v>0</v>
      </c>
      <c r="AK202" s="159">
        <v>0</v>
      </c>
      <c r="AL202" s="159">
        <v>0</v>
      </c>
      <c r="AM202" s="159">
        <v>0</v>
      </c>
      <c r="AN202" s="159">
        <v>0</v>
      </c>
    </row>
    <row r="203" spans="16:40" ht="12.5" hidden="1" x14ac:dyDescent="0.25">
      <c r="P203" s="159"/>
      <c r="Q203" s="159"/>
      <c r="R203" s="159"/>
      <c r="S203" s="159"/>
      <c r="T203" s="159"/>
      <c r="U203" s="159"/>
      <c r="V203" s="159"/>
      <c r="W203" s="159"/>
      <c r="X203" s="159">
        <v>0</v>
      </c>
      <c r="Y203" s="159">
        <v>0</v>
      </c>
      <c r="Z203" s="159">
        <v>0</v>
      </c>
      <c r="AA203" s="159">
        <v>0</v>
      </c>
      <c r="AB203" s="159">
        <v>0</v>
      </c>
      <c r="AC203" s="159">
        <v>0</v>
      </c>
      <c r="AD203" s="159">
        <v>0</v>
      </c>
      <c r="AE203" s="159">
        <v>0</v>
      </c>
      <c r="AF203" s="159">
        <v>0</v>
      </c>
      <c r="AG203" s="159">
        <v>0</v>
      </c>
      <c r="AH203" s="159">
        <v>0</v>
      </c>
      <c r="AI203" s="159">
        <v>0</v>
      </c>
      <c r="AJ203" s="159">
        <v>0</v>
      </c>
      <c r="AK203" s="159">
        <v>0</v>
      </c>
      <c r="AL203" s="159">
        <v>0</v>
      </c>
      <c r="AM203" s="159">
        <v>0</v>
      </c>
      <c r="AN203" s="159">
        <v>0</v>
      </c>
    </row>
    <row r="204" spans="16:40" ht="12.5" hidden="1" x14ac:dyDescent="0.25">
      <c r="P204" s="159"/>
      <c r="Q204" s="159"/>
      <c r="R204" s="159"/>
      <c r="S204" s="159"/>
      <c r="T204" s="159"/>
      <c r="U204" s="159"/>
      <c r="V204" s="159"/>
      <c r="W204" s="159"/>
      <c r="X204" s="159">
        <v>0</v>
      </c>
      <c r="Y204" s="159">
        <v>0</v>
      </c>
      <c r="Z204" s="159">
        <v>0</v>
      </c>
      <c r="AA204" s="159">
        <v>0</v>
      </c>
      <c r="AB204" s="159">
        <v>0</v>
      </c>
      <c r="AC204" s="159">
        <v>0</v>
      </c>
      <c r="AD204" s="159">
        <v>0</v>
      </c>
      <c r="AE204" s="159">
        <v>0</v>
      </c>
      <c r="AF204" s="159">
        <v>0</v>
      </c>
      <c r="AG204" s="159">
        <v>0</v>
      </c>
      <c r="AH204" s="159">
        <v>0</v>
      </c>
      <c r="AI204" s="159">
        <v>0</v>
      </c>
      <c r="AJ204" s="159">
        <v>0</v>
      </c>
      <c r="AK204" s="159">
        <v>0</v>
      </c>
      <c r="AL204" s="159">
        <v>0</v>
      </c>
      <c r="AM204" s="159">
        <v>0</v>
      </c>
      <c r="AN204" s="159">
        <v>0</v>
      </c>
    </row>
    <row r="205" spans="16:40" ht="12.5" hidden="1" x14ac:dyDescent="0.25">
      <c r="P205" s="159"/>
      <c r="Q205" s="159"/>
      <c r="R205" s="159"/>
      <c r="S205" s="159"/>
      <c r="T205" s="159"/>
      <c r="U205" s="159"/>
      <c r="V205" s="159"/>
      <c r="W205" s="159"/>
      <c r="X205" s="159">
        <v>0</v>
      </c>
      <c r="Y205" s="159">
        <v>0</v>
      </c>
      <c r="Z205" s="159">
        <v>0</v>
      </c>
      <c r="AA205" s="159">
        <v>0</v>
      </c>
      <c r="AB205" s="159">
        <v>0</v>
      </c>
      <c r="AC205" s="159">
        <v>0</v>
      </c>
      <c r="AD205" s="159">
        <v>0</v>
      </c>
      <c r="AE205" s="159">
        <v>0</v>
      </c>
      <c r="AF205" s="159">
        <v>0</v>
      </c>
      <c r="AG205" s="159">
        <v>0</v>
      </c>
      <c r="AH205" s="159">
        <v>0</v>
      </c>
      <c r="AI205" s="159">
        <v>0</v>
      </c>
      <c r="AJ205" s="159">
        <v>0</v>
      </c>
      <c r="AK205" s="159">
        <v>0</v>
      </c>
      <c r="AL205" s="159">
        <v>0</v>
      </c>
      <c r="AM205" s="159">
        <v>0</v>
      </c>
      <c r="AN205" s="159">
        <v>0</v>
      </c>
    </row>
    <row r="206" spans="16:40" ht="12.5" hidden="1" x14ac:dyDescent="0.25">
      <c r="P206" s="159"/>
      <c r="Q206" s="159"/>
      <c r="R206" s="159"/>
      <c r="S206" s="159"/>
      <c r="T206" s="159"/>
      <c r="U206" s="159"/>
      <c r="V206" s="159"/>
      <c r="W206" s="159"/>
      <c r="X206" s="159">
        <v>0</v>
      </c>
      <c r="Y206" s="159">
        <v>0</v>
      </c>
      <c r="Z206" s="159">
        <v>0</v>
      </c>
      <c r="AA206" s="159">
        <v>0</v>
      </c>
      <c r="AB206" s="159">
        <v>0</v>
      </c>
      <c r="AC206" s="159">
        <v>0</v>
      </c>
      <c r="AD206" s="159">
        <v>0</v>
      </c>
      <c r="AE206" s="159">
        <v>0</v>
      </c>
      <c r="AF206" s="159">
        <v>0</v>
      </c>
      <c r="AG206" s="159">
        <v>0</v>
      </c>
      <c r="AH206" s="159">
        <v>0</v>
      </c>
      <c r="AI206" s="159">
        <v>0</v>
      </c>
      <c r="AJ206" s="159">
        <v>0</v>
      </c>
      <c r="AK206" s="159">
        <v>0</v>
      </c>
      <c r="AL206" s="159">
        <v>0</v>
      </c>
      <c r="AM206" s="159">
        <v>0</v>
      </c>
      <c r="AN206" s="159">
        <v>0</v>
      </c>
    </row>
    <row r="207" spans="16:40" ht="12.5" hidden="1" x14ac:dyDescent="0.25">
      <c r="P207" s="159"/>
      <c r="Q207" s="159"/>
      <c r="R207" s="159"/>
      <c r="S207" s="159"/>
      <c r="T207" s="159"/>
      <c r="U207" s="159"/>
      <c r="V207" s="159"/>
      <c r="W207" s="159"/>
      <c r="X207" s="159">
        <v>0</v>
      </c>
      <c r="Y207" s="159">
        <v>0</v>
      </c>
      <c r="Z207" s="159">
        <v>0</v>
      </c>
      <c r="AA207" s="159">
        <v>0</v>
      </c>
      <c r="AB207" s="159">
        <v>0</v>
      </c>
      <c r="AC207" s="159">
        <v>0</v>
      </c>
      <c r="AD207" s="159">
        <v>0</v>
      </c>
      <c r="AE207" s="159">
        <v>0</v>
      </c>
      <c r="AF207" s="159">
        <v>0</v>
      </c>
      <c r="AG207" s="159">
        <v>0</v>
      </c>
      <c r="AH207" s="159">
        <v>0</v>
      </c>
      <c r="AI207" s="159">
        <v>0</v>
      </c>
      <c r="AJ207" s="159">
        <v>0</v>
      </c>
      <c r="AK207" s="159">
        <v>0</v>
      </c>
      <c r="AL207" s="159">
        <v>0</v>
      </c>
      <c r="AM207" s="159">
        <v>0</v>
      </c>
      <c r="AN207" s="159">
        <v>0</v>
      </c>
    </row>
    <row r="208" spans="16:40" ht="11.5" hidden="1" customHeight="1" x14ac:dyDescent="0.25">
      <c r="P208" s="159"/>
      <c r="Q208" s="159"/>
      <c r="R208" s="159"/>
      <c r="S208" s="159"/>
      <c r="T208" s="159"/>
      <c r="U208" s="159"/>
      <c r="V208" s="159"/>
      <c r="W208" s="159"/>
      <c r="X208" s="159">
        <v>0</v>
      </c>
      <c r="Y208" s="159">
        <v>0</v>
      </c>
      <c r="Z208" s="159">
        <v>0</v>
      </c>
      <c r="AA208" s="159">
        <v>0</v>
      </c>
      <c r="AB208" s="159">
        <v>0</v>
      </c>
      <c r="AC208" s="159">
        <v>0</v>
      </c>
      <c r="AD208" s="159">
        <v>0</v>
      </c>
      <c r="AE208" s="159">
        <v>0</v>
      </c>
      <c r="AF208" s="159">
        <v>0</v>
      </c>
      <c r="AG208" s="159">
        <v>0</v>
      </c>
      <c r="AH208" s="159">
        <v>0</v>
      </c>
      <c r="AI208" s="159">
        <v>0</v>
      </c>
      <c r="AJ208" s="159">
        <v>0</v>
      </c>
      <c r="AK208" s="159">
        <v>0</v>
      </c>
      <c r="AL208" s="159">
        <v>0</v>
      </c>
      <c r="AM208" s="159">
        <v>0</v>
      </c>
      <c r="AN208" s="159">
        <v>0</v>
      </c>
    </row>
    <row r="209" spans="24:40" ht="11.5" hidden="1" customHeight="1" x14ac:dyDescent="0.25">
      <c r="X209" s="159">
        <v>0</v>
      </c>
      <c r="Y209" s="159">
        <v>0</v>
      </c>
      <c r="Z209" s="159">
        <v>0</v>
      </c>
      <c r="AA209" s="159">
        <v>0</v>
      </c>
      <c r="AB209" s="159">
        <v>0</v>
      </c>
      <c r="AC209" s="159">
        <v>0</v>
      </c>
      <c r="AD209" s="159">
        <v>0</v>
      </c>
      <c r="AE209" s="159">
        <v>0</v>
      </c>
      <c r="AF209" s="159">
        <v>0</v>
      </c>
      <c r="AG209" s="159">
        <v>0</v>
      </c>
      <c r="AH209" s="159">
        <v>0</v>
      </c>
      <c r="AI209" s="159">
        <v>0</v>
      </c>
      <c r="AJ209" s="159">
        <v>0</v>
      </c>
      <c r="AK209" s="159">
        <v>0</v>
      </c>
      <c r="AL209" s="159">
        <v>0</v>
      </c>
      <c r="AM209" s="159">
        <v>0</v>
      </c>
      <c r="AN209" s="159">
        <v>0</v>
      </c>
    </row>
    <row r="210" spans="24:40" ht="11.5" hidden="1" customHeight="1" x14ac:dyDescent="0.25">
      <c r="X210" s="159">
        <v>0</v>
      </c>
      <c r="Y210" s="159">
        <v>0</v>
      </c>
      <c r="Z210" s="159">
        <v>0</v>
      </c>
      <c r="AA210" s="159">
        <v>0</v>
      </c>
      <c r="AB210" s="159">
        <v>0</v>
      </c>
      <c r="AC210" s="159">
        <v>0</v>
      </c>
      <c r="AD210" s="159">
        <v>0</v>
      </c>
      <c r="AE210" s="159">
        <v>0</v>
      </c>
      <c r="AF210" s="159">
        <v>0</v>
      </c>
      <c r="AG210" s="159">
        <v>0</v>
      </c>
      <c r="AH210" s="159">
        <v>0</v>
      </c>
      <c r="AI210" s="159">
        <v>0</v>
      </c>
      <c r="AJ210" s="159">
        <v>0</v>
      </c>
      <c r="AK210" s="159">
        <v>0</v>
      </c>
      <c r="AL210" s="159">
        <v>0</v>
      </c>
      <c r="AM210" s="159">
        <v>0</v>
      </c>
      <c r="AN210" s="159">
        <v>0</v>
      </c>
    </row>
    <row r="211" spans="24:40" ht="11.5" hidden="1" customHeight="1" x14ac:dyDescent="0.25">
      <c r="X211" s="159">
        <v>0</v>
      </c>
      <c r="Y211" s="159">
        <v>0</v>
      </c>
      <c r="Z211" s="159">
        <v>0</v>
      </c>
      <c r="AA211" s="159">
        <v>0</v>
      </c>
      <c r="AB211" s="159">
        <v>0</v>
      </c>
      <c r="AC211" s="159">
        <v>0</v>
      </c>
      <c r="AD211" s="159">
        <v>0</v>
      </c>
      <c r="AE211" s="159">
        <v>0</v>
      </c>
      <c r="AF211" s="159">
        <v>0</v>
      </c>
      <c r="AG211" s="159">
        <v>0</v>
      </c>
      <c r="AH211" s="159">
        <v>0</v>
      </c>
      <c r="AI211" s="159">
        <v>0</v>
      </c>
      <c r="AJ211" s="159">
        <v>0</v>
      </c>
      <c r="AK211" s="159">
        <v>0</v>
      </c>
      <c r="AL211" s="159">
        <v>0</v>
      </c>
      <c r="AM211" s="159">
        <v>0</v>
      </c>
      <c r="AN211" s="159">
        <v>0</v>
      </c>
    </row>
    <row r="212" spans="24:40" ht="11.5" hidden="1" customHeight="1" x14ac:dyDescent="0.25">
      <c r="X212" s="159">
        <v>0</v>
      </c>
      <c r="Y212" s="159">
        <v>0</v>
      </c>
      <c r="Z212" s="159">
        <v>0</v>
      </c>
      <c r="AA212" s="159">
        <v>0</v>
      </c>
      <c r="AB212" s="159">
        <v>0</v>
      </c>
      <c r="AC212" s="159">
        <v>0</v>
      </c>
      <c r="AD212" s="159">
        <v>0</v>
      </c>
      <c r="AE212" s="159">
        <v>0</v>
      </c>
      <c r="AF212" s="159">
        <v>0</v>
      </c>
      <c r="AG212" s="159">
        <v>0</v>
      </c>
      <c r="AH212" s="159">
        <v>0</v>
      </c>
      <c r="AI212" s="159">
        <v>0</v>
      </c>
      <c r="AJ212" s="159">
        <v>0</v>
      </c>
      <c r="AK212" s="159">
        <v>0</v>
      </c>
      <c r="AL212" s="159">
        <v>0</v>
      </c>
      <c r="AM212" s="159">
        <v>0</v>
      </c>
      <c r="AN212" s="159">
        <v>0</v>
      </c>
    </row>
    <row r="213" spans="24:40" ht="11.5" hidden="1" customHeight="1" x14ac:dyDescent="0.25">
      <c r="X213" s="159">
        <v>0</v>
      </c>
      <c r="Y213" s="159">
        <v>0</v>
      </c>
      <c r="Z213" s="159">
        <v>0</v>
      </c>
      <c r="AA213" s="159">
        <v>0</v>
      </c>
      <c r="AB213" s="159">
        <v>0</v>
      </c>
      <c r="AC213" s="159">
        <v>0</v>
      </c>
      <c r="AD213" s="159">
        <v>0</v>
      </c>
      <c r="AE213" s="159">
        <v>0</v>
      </c>
      <c r="AF213" s="159">
        <v>0</v>
      </c>
      <c r="AG213" s="159">
        <v>0</v>
      </c>
      <c r="AH213" s="159">
        <v>0</v>
      </c>
      <c r="AI213" s="159">
        <v>0</v>
      </c>
      <c r="AJ213" s="159">
        <v>0</v>
      </c>
      <c r="AK213" s="159">
        <v>0</v>
      </c>
      <c r="AL213" s="159">
        <v>0</v>
      </c>
      <c r="AM213" s="159">
        <v>0</v>
      </c>
      <c r="AN213" s="159">
        <v>0</v>
      </c>
    </row>
    <row r="214" spans="24:40" ht="11.5" hidden="1" customHeight="1" x14ac:dyDescent="0.25">
      <c r="X214" s="159">
        <v>0</v>
      </c>
      <c r="Y214" s="159">
        <v>0</v>
      </c>
      <c r="Z214" s="159">
        <v>0</v>
      </c>
      <c r="AA214" s="159">
        <v>0</v>
      </c>
      <c r="AB214" s="159">
        <v>0</v>
      </c>
      <c r="AC214" s="159">
        <v>0</v>
      </c>
      <c r="AD214" s="159">
        <v>0</v>
      </c>
      <c r="AE214" s="159">
        <v>0</v>
      </c>
      <c r="AF214" s="159">
        <v>0</v>
      </c>
      <c r="AG214" s="159">
        <v>0</v>
      </c>
      <c r="AH214" s="159">
        <v>0</v>
      </c>
      <c r="AI214" s="159">
        <v>0</v>
      </c>
      <c r="AJ214" s="159">
        <v>0</v>
      </c>
      <c r="AK214" s="159">
        <v>0</v>
      </c>
      <c r="AL214" s="159">
        <v>0</v>
      </c>
      <c r="AM214" s="159">
        <v>0</v>
      </c>
      <c r="AN214" s="159">
        <v>0</v>
      </c>
    </row>
    <row r="215" spans="24:40" ht="11.5" hidden="1" customHeight="1" x14ac:dyDescent="0.25">
      <c r="X215" s="159">
        <v>0</v>
      </c>
      <c r="Y215" s="159">
        <v>0</v>
      </c>
      <c r="Z215" s="159">
        <v>0</v>
      </c>
      <c r="AA215" s="159">
        <v>0</v>
      </c>
      <c r="AB215" s="159">
        <v>0</v>
      </c>
      <c r="AC215" s="159">
        <v>0</v>
      </c>
      <c r="AD215" s="159">
        <v>0</v>
      </c>
      <c r="AE215" s="159">
        <v>0</v>
      </c>
      <c r="AF215" s="159">
        <v>0</v>
      </c>
      <c r="AG215" s="159">
        <v>0</v>
      </c>
      <c r="AH215" s="159">
        <v>0</v>
      </c>
      <c r="AI215" s="159">
        <v>0</v>
      </c>
      <c r="AJ215" s="159">
        <v>0</v>
      </c>
      <c r="AK215" s="159">
        <v>0</v>
      </c>
      <c r="AL215" s="159">
        <v>0</v>
      </c>
      <c r="AM215" s="159">
        <v>0</v>
      </c>
      <c r="AN215" s="159">
        <v>0</v>
      </c>
    </row>
    <row r="216" spans="24:40" ht="11.5" hidden="1" customHeight="1" x14ac:dyDescent="0.25">
      <c r="X216" s="159">
        <v>0</v>
      </c>
      <c r="Y216" s="159">
        <v>0</v>
      </c>
      <c r="Z216" s="159">
        <v>0</v>
      </c>
      <c r="AA216" s="159">
        <v>0</v>
      </c>
      <c r="AB216" s="159">
        <v>0</v>
      </c>
      <c r="AC216" s="159">
        <v>0</v>
      </c>
      <c r="AD216" s="159">
        <v>0</v>
      </c>
      <c r="AE216" s="159">
        <v>0</v>
      </c>
      <c r="AF216" s="159">
        <v>0</v>
      </c>
      <c r="AG216" s="159">
        <v>0</v>
      </c>
      <c r="AH216" s="159">
        <v>0</v>
      </c>
      <c r="AI216" s="159">
        <v>0</v>
      </c>
      <c r="AJ216" s="159">
        <v>0</v>
      </c>
      <c r="AK216" s="159">
        <v>0</v>
      </c>
      <c r="AL216" s="159">
        <v>0</v>
      </c>
      <c r="AM216" s="159">
        <v>0</v>
      </c>
      <c r="AN216" s="159">
        <v>0</v>
      </c>
    </row>
    <row r="217" spans="24:40" ht="11.5" hidden="1" customHeight="1" x14ac:dyDescent="0.25">
      <c r="X217" s="159">
        <v>0</v>
      </c>
      <c r="Y217" s="159">
        <v>0</v>
      </c>
      <c r="Z217" s="159">
        <v>0</v>
      </c>
      <c r="AA217" s="159">
        <v>0</v>
      </c>
      <c r="AB217" s="159">
        <v>0</v>
      </c>
      <c r="AC217" s="159">
        <v>0</v>
      </c>
      <c r="AD217" s="159">
        <v>0</v>
      </c>
      <c r="AE217" s="159">
        <v>0</v>
      </c>
      <c r="AF217" s="159">
        <v>0</v>
      </c>
      <c r="AG217" s="159">
        <v>0</v>
      </c>
      <c r="AH217" s="159">
        <v>0</v>
      </c>
      <c r="AI217" s="159">
        <v>0</v>
      </c>
      <c r="AJ217" s="159">
        <v>0</v>
      </c>
      <c r="AK217" s="159">
        <v>0</v>
      </c>
      <c r="AL217" s="159">
        <v>0</v>
      </c>
      <c r="AM217" s="159">
        <v>0</v>
      </c>
      <c r="AN217" s="159">
        <v>0</v>
      </c>
    </row>
    <row r="218" spans="24:40" ht="11.5" hidden="1" customHeight="1" x14ac:dyDescent="0.25">
      <c r="X218" s="159">
        <v>0</v>
      </c>
      <c r="Y218" s="159">
        <v>0</v>
      </c>
      <c r="Z218" s="159">
        <v>0</v>
      </c>
      <c r="AA218" s="159">
        <v>0</v>
      </c>
      <c r="AB218" s="159">
        <v>0</v>
      </c>
      <c r="AC218" s="159">
        <v>0</v>
      </c>
      <c r="AD218" s="159">
        <v>0</v>
      </c>
      <c r="AE218" s="159">
        <v>0</v>
      </c>
      <c r="AF218" s="159">
        <v>0</v>
      </c>
      <c r="AG218" s="159">
        <v>0</v>
      </c>
      <c r="AH218" s="159">
        <v>0</v>
      </c>
      <c r="AI218" s="159">
        <v>0</v>
      </c>
      <c r="AJ218" s="159">
        <v>0</v>
      </c>
      <c r="AK218" s="159">
        <v>0</v>
      </c>
      <c r="AL218" s="159">
        <v>0</v>
      </c>
      <c r="AM218" s="159">
        <v>0</v>
      </c>
      <c r="AN218" s="159">
        <v>0</v>
      </c>
    </row>
    <row r="219" spans="24:40" ht="11.5" hidden="1" customHeight="1" x14ac:dyDescent="0.25">
      <c r="X219" s="159">
        <v>0</v>
      </c>
      <c r="Y219" s="159">
        <v>0</v>
      </c>
      <c r="Z219" s="159">
        <v>0</v>
      </c>
      <c r="AA219" s="159">
        <v>0</v>
      </c>
      <c r="AB219" s="159">
        <v>0</v>
      </c>
      <c r="AC219" s="159">
        <v>0</v>
      </c>
      <c r="AD219" s="159">
        <v>0</v>
      </c>
      <c r="AE219" s="159">
        <v>0</v>
      </c>
      <c r="AF219" s="159">
        <v>0</v>
      </c>
      <c r="AG219" s="159">
        <v>0</v>
      </c>
      <c r="AH219" s="159">
        <v>0</v>
      </c>
      <c r="AI219" s="159">
        <v>0</v>
      </c>
      <c r="AJ219" s="159">
        <v>0</v>
      </c>
      <c r="AK219" s="159">
        <v>0</v>
      </c>
      <c r="AL219" s="159">
        <v>0</v>
      </c>
      <c r="AM219" s="159">
        <v>0</v>
      </c>
      <c r="AN219" s="159">
        <v>0</v>
      </c>
    </row>
    <row r="220" spans="24:40" ht="11.5" hidden="1" customHeight="1" x14ac:dyDescent="0.25">
      <c r="X220" s="159">
        <v>0</v>
      </c>
      <c r="Y220" s="159">
        <v>0</v>
      </c>
      <c r="Z220" s="159">
        <v>0</v>
      </c>
      <c r="AA220" s="159">
        <v>0</v>
      </c>
      <c r="AB220" s="159">
        <v>0</v>
      </c>
      <c r="AC220" s="159">
        <v>0</v>
      </c>
      <c r="AD220" s="159">
        <v>0</v>
      </c>
      <c r="AE220" s="159">
        <v>0</v>
      </c>
      <c r="AF220" s="159">
        <v>0</v>
      </c>
      <c r="AG220" s="159">
        <v>0</v>
      </c>
      <c r="AH220" s="159">
        <v>0</v>
      </c>
      <c r="AI220" s="159">
        <v>0</v>
      </c>
      <c r="AJ220" s="159">
        <v>0</v>
      </c>
      <c r="AK220" s="159">
        <v>0</v>
      </c>
      <c r="AL220" s="159">
        <v>0</v>
      </c>
      <c r="AM220" s="159">
        <v>0</v>
      </c>
      <c r="AN220" s="159">
        <v>0</v>
      </c>
    </row>
    <row r="221" spans="24:40" ht="11.5" hidden="1" customHeight="1" x14ac:dyDescent="0.25">
      <c r="X221" s="159">
        <v>0</v>
      </c>
      <c r="Y221" s="159">
        <v>0</v>
      </c>
      <c r="Z221" s="159">
        <v>0</v>
      </c>
      <c r="AA221" s="159">
        <v>0</v>
      </c>
      <c r="AB221" s="159">
        <v>0</v>
      </c>
      <c r="AC221" s="159">
        <v>0</v>
      </c>
      <c r="AD221" s="159">
        <v>0</v>
      </c>
      <c r="AE221" s="159">
        <v>0</v>
      </c>
      <c r="AF221" s="159">
        <v>0</v>
      </c>
      <c r="AG221" s="159">
        <v>0</v>
      </c>
      <c r="AH221" s="159">
        <v>0</v>
      </c>
      <c r="AI221" s="159">
        <v>0</v>
      </c>
      <c r="AJ221" s="159">
        <v>0</v>
      </c>
      <c r="AK221" s="159">
        <v>0</v>
      </c>
      <c r="AL221" s="159">
        <v>0</v>
      </c>
      <c r="AM221" s="159">
        <v>0</v>
      </c>
      <c r="AN221" s="159">
        <v>0</v>
      </c>
    </row>
    <row r="222" spans="24:40" ht="11.5" hidden="1" customHeight="1" x14ac:dyDescent="0.25">
      <c r="X222" s="159">
        <v>0</v>
      </c>
      <c r="Y222" s="159">
        <v>0</v>
      </c>
      <c r="Z222" s="159">
        <v>0</v>
      </c>
      <c r="AA222" s="159">
        <v>0</v>
      </c>
      <c r="AB222" s="159">
        <v>0</v>
      </c>
      <c r="AC222" s="159">
        <v>0</v>
      </c>
      <c r="AD222" s="159">
        <v>0</v>
      </c>
      <c r="AE222" s="159">
        <v>0</v>
      </c>
      <c r="AF222" s="159">
        <v>0</v>
      </c>
      <c r="AG222" s="159">
        <v>0</v>
      </c>
      <c r="AH222" s="159">
        <v>0</v>
      </c>
      <c r="AI222" s="159">
        <v>0</v>
      </c>
      <c r="AJ222" s="159">
        <v>0</v>
      </c>
      <c r="AK222" s="159">
        <v>0</v>
      </c>
      <c r="AL222" s="159">
        <v>0</v>
      </c>
      <c r="AM222" s="159">
        <v>0</v>
      </c>
      <c r="AN222" s="159">
        <v>0</v>
      </c>
    </row>
    <row r="223" spans="24:40" ht="11.5" hidden="1" customHeight="1" x14ac:dyDescent="0.25">
      <c r="X223" s="159">
        <v>0</v>
      </c>
      <c r="Y223" s="159">
        <v>0</v>
      </c>
      <c r="Z223" s="159">
        <v>0</v>
      </c>
      <c r="AA223" s="159">
        <v>0</v>
      </c>
      <c r="AB223" s="159">
        <v>0</v>
      </c>
      <c r="AC223" s="159">
        <v>0</v>
      </c>
      <c r="AD223" s="159">
        <v>0</v>
      </c>
      <c r="AE223" s="159">
        <v>0</v>
      </c>
      <c r="AF223" s="159">
        <v>0</v>
      </c>
      <c r="AG223" s="159">
        <v>0</v>
      </c>
      <c r="AH223" s="159">
        <v>0</v>
      </c>
      <c r="AI223" s="159">
        <v>0</v>
      </c>
      <c r="AJ223" s="159">
        <v>0</v>
      </c>
      <c r="AK223" s="159">
        <v>0</v>
      </c>
      <c r="AL223" s="159">
        <v>0</v>
      </c>
      <c r="AM223" s="159">
        <v>0</v>
      </c>
      <c r="AN223" s="159">
        <v>0</v>
      </c>
    </row>
    <row r="224" spans="24:40" ht="11.5" hidden="1" customHeight="1" x14ac:dyDescent="0.25">
      <c r="X224" s="159">
        <v>0</v>
      </c>
      <c r="Y224" s="159">
        <v>0</v>
      </c>
      <c r="Z224" s="159">
        <v>0</v>
      </c>
      <c r="AA224" s="159">
        <v>0</v>
      </c>
      <c r="AB224" s="159">
        <v>0</v>
      </c>
      <c r="AC224" s="159">
        <v>0</v>
      </c>
      <c r="AD224" s="159">
        <v>0</v>
      </c>
      <c r="AE224" s="159">
        <v>0</v>
      </c>
      <c r="AF224" s="159">
        <v>0</v>
      </c>
      <c r="AG224" s="159">
        <v>0</v>
      </c>
      <c r="AH224" s="159">
        <v>0</v>
      </c>
      <c r="AI224" s="159">
        <v>0</v>
      </c>
      <c r="AJ224" s="159">
        <v>0</v>
      </c>
      <c r="AK224" s="159">
        <v>0</v>
      </c>
      <c r="AL224" s="159">
        <v>0</v>
      </c>
      <c r="AM224" s="159">
        <v>0</v>
      </c>
      <c r="AN224" s="159">
        <v>0</v>
      </c>
    </row>
    <row r="225" spans="24:40" ht="11.5" hidden="1" customHeight="1" x14ac:dyDescent="0.25">
      <c r="X225" s="159">
        <v>0</v>
      </c>
      <c r="Y225" s="159">
        <v>0</v>
      </c>
      <c r="Z225" s="159">
        <v>0</v>
      </c>
      <c r="AA225" s="159">
        <v>0</v>
      </c>
      <c r="AB225" s="159">
        <v>0</v>
      </c>
      <c r="AC225" s="159">
        <v>0</v>
      </c>
      <c r="AD225" s="159">
        <v>0</v>
      </c>
      <c r="AE225" s="159">
        <v>0</v>
      </c>
      <c r="AF225" s="159">
        <v>0</v>
      </c>
      <c r="AG225" s="159">
        <v>0</v>
      </c>
      <c r="AH225" s="159">
        <v>0</v>
      </c>
      <c r="AI225" s="159">
        <v>0</v>
      </c>
      <c r="AJ225" s="159">
        <v>0</v>
      </c>
      <c r="AK225" s="159">
        <v>0</v>
      </c>
      <c r="AL225" s="159">
        <v>0</v>
      </c>
      <c r="AM225" s="159">
        <v>0</v>
      </c>
      <c r="AN225" s="159">
        <v>0</v>
      </c>
    </row>
    <row r="226" spans="24:40" ht="11.5" hidden="1" customHeight="1" x14ac:dyDescent="0.25">
      <c r="X226" s="159">
        <v>0</v>
      </c>
      <c r="Y226" s="159">
        <v>0</v>
      </c>
      <c r="Z226" s="159">
        <v>0</v>
      </c>
      <c r="AA226" s="159">
        <v>0</v>
      </c>
      <c r="AB226" s="159">
        <v>0</v>
      </c>
      <c r="AC226" s="159">
        <v>0</v>
      </c>
      <c r="AD226" s="159">
        <v>0</v>
      </c>
      <c r="AE226" s="159">
        <v>0</v>
      </c>
      <c r="AF226" s="159">
        <v>0</v>
      </c>
      <c r="AG226" s="159">
        <v>0</v>
      </c>
      <c r="AH226" s="159">
        <v>0</v>
      </c>
      <c r="AI226" s="159">
        <v>0</v>
      </c>
      <c r="AJ226" s="159">
        <v>0</v>
      </c>
      <c r="AK226" s="159">
        <v>0</v>
      </c>
      <c r="AL226" s="159">
        <v>0</v>
      </c>
      <c r="AM226" s="159">
        <v>0</v>
      </c>
      <c r="AN226" s="159">
        <v>0</v>
      </c>
    </row>
    <row r="227" spans="24:40" ht="11.5" hidden="1" customHeight="1" x14ac:dyDescent="0.25">
      <c r="X227" s="159">
        <v>0</v>
      </c>
      <c r="Y227" s="159">
        <v>0</v>
      </c>
      <c r="Z227" s="159">
        <v>0</v>
      </c>
      <c r="AA227" s="159">
        <v>0</v>
      </c>
      <c r="AB227" s="159">
        <v>0</v>
      </c>
      <c r="AC227" s="159">
        <v>0</v>
      </c>
      <c r="AD227" s="159">
        <v>0</v>
      </c>
      <c r="AE227" s="159">
        <v>0</v>
      </c>
      <c r="AF227" s="159">
        <v>0</v>
      </c>
      <c r="AG227" s="159">
        <v>0</v>
      </c>
      <c r="AH227" s="159">
        <v>0</v>
      </c>
      <c r="AI227" s="159">
        <v>0</v>
      </c>
      <c r="AJ227" s="159">
        <v>0</v>
      </c>
      <c r="AK227" s="159">
        <v>0</v>
      </c>
      <c r="AL227" s="159">
        <v>0</v>
      </c>
      <c r="AM227" s="159">
        <v>0</v>
      </c>
      <c r="AN227" s="159">
        <v>0</v>
      </c>
    </row>
    <row r="228" spans="24:40" ht="11.5" hidden="1" customHeight="1" x14ac:dyDescent="0.25">
      <c r="X228" s="159">
        <v>0</v>
      </c>
      <c r="Y228" s="159">
        <v>0</v>
      </c>
      <c r="Z228" s="159">
        <v>0</v>
      </c>
      <c r="AA228" s="159">
        <v>0</v>
      </c>
      <c r="AB228" s="159">
        <v>0</v>
      </c>
      <c r="AC228" s="159">
        <v>0</v>
      </c>
      <c r="AD228" s="159">
        <v>0</v>
      </c>
      <c r="AE228" s="159">
        <v>0</v>
      </c>
      <c r="AF228" s="159">
        <v>0</v>
      </c>
      <c r="AG228" s="159">
        <v>0</v>
      </c>
      <c r="AH228" s="159">
        <v>0</v>
      </c>
      <c r="AI228" s="159">
        <v>0</v>
      </c>
      <c r="AJ228" s="159">
        <v>0</v>
      </c>
      <c r="AK228" s="159">
        <v>0</v>
      </c>
      <c r="AL228" s="159">
        <v>0</v>
      </c>
      <c r="AM228" s="159">
        <v>0</v>
      </c>
      <c r="AN228" s="159">
        <v>0</v>
      </c>
    </row>
    <row r="229" spans="24:40" ht="11.5" hidden="1" customHeight="1" x14ac:dyDescent="0.25">
      <c r="X229" s="159">
        <v>0</v>
      </c>
      <c r="Y229" s="159">
        <v>0</v>
      </c>
      <c r="Z229" s="159">
        <v>0</v>
      </c>
      <c r="AA229" s="159">
        <v>0</v>
      </c>
      <c r="AB229" s="159">
        <v>0</v>
      </c>
      <c r="AC229" s="159">
        <v>0</v>
      </c>
      <c r="AD229" s="159">
        <v>0</v>
      </c>
      <c r="AE229" s="159">
        <v>0</v>
      </c>
      <c r="AF229" s="159">
        <v>0</v>
      </c>
      <c r="AG229" s="159">
        <v>0</v>
      </c>
      <c r="AH229" s="159">
        <v>0</v>
      </c>
      <c r="AI229" s="159">
        <v>0</v>
      </c>
      <c r="AJ229" s="159">
        <v>0</v>
      </c>
      <c r="AK229" s="159">
        <v>0</v>
      </c>
      <c r="AL229" s="159">
        <v>0</v>
      </c>
      <c r="AM229" s="159">
        <v>0</v>
      </c>
      <c r="AN229" s="159">
        <v>0</v>
      </c>
    </row>
    <row r="230" spans="24:40" ht="11.5" hidden="1" customHeight="1" x14ac:dyDescent="0.25">
      <c r="X230" s="159">
        <v>0</v>
      </c>
      <c r="Y230" s="159">
        <v>0</v>
      </c>
      <c r="Z230" s="159">
        <v>0</v>
      </c>
      <c r="AA230" s="159">
        <v>0</v>
      </c>
      <c r="AB230" s="159">
        <v>0</v>
      </c>
      <c r="AC230" s="159">
        <v>0</v>
      </c>
      <c r="AD230" s="159">
        <v>0</v>
      </c>
      <c r="AE230" s="159">
        <v>0</v>
      </c>
      <c r="AF230" s="159">
        <v>0</v>
      </c>
      <c r="AG230" s="159">
        <v>0</v>
      </c>
      <c r="AH230" s="159">
        <v>0</v>
      </c>
      <c r="AI230" s="159">
        <v>0</v>
      </c>
      <c r="AJ230" s="159">
        <v>0</v>
      </c>
      <c r="AK230" s="159">
        <v>0</v>
      </c>
      <c r="AL230" s="159">
        <v>0</v>
      </c>
      <c r="AM230" s="159">
        <v>0</v>
      </c>
      <c r="AN230" s="159">
        <v>0</v>
      </c>
    </row>
    <row r="231" spans="24:40" ht="11.5" hidden="1" customHeight="1" x14ac:dyDescent="0.25">
      <c r="X231" s="159">
        <v>0</v>
      </c>
      <c r="Y231" s="159">
        <v>0</v>
      </c>
      <c r="Z231" s="159">
        <v>0</v>
      </c>
      <c r="AA231" s="159">
        <v>0</v>
      </c>
      <c r="AB231" s="159">
        <v>0</v>
      </c>
      <c r="AC231" s="159">
        <v>0</v>
      </c>
      <c r="AD231" s="159">
        <v>0</v>
      </c>
      <c r="AE231" s="159">
        <v>0</v>
      </c>
      <c r="AF231" s="159">
        <v>0</v>
      </c>
      <c r="AG231" s="159">
        <v>0</v>
      </c>
      <c r="AH231" s="159">
        <v>0</v>
      </c>
      <c r="AI231" s="159">
        <v>0</v>
      </c>
      <c r="AJ231" s="159">
        <v>0</v>
      </c>
      <c r="AK231" s="159">
        <v>0</v>
      </c>
      <c r="AL231" s="159">
        <v>0</v>
      </c>
      <c r="AM231" s="159">
        <v>0</v>
      </c>
      <c r="AN231" s="159">
        <v>0</v>
      </c>
    </row>
    <row r="232" spans="24:40" ht="11.5" hidden="1" customHeight="1" x14ac:dyDescent="0.25">
      <c r="X232" s="159">
        <v>0</v>
      </c>
      <c r="Y232" s="159">
        <v>0</v>
      </c>
      <c r="Z232" s="159">
        <v>0</v>
      </c>
      <c r="AA232" s="159">
        <v>0</v>
      </c>
      <c r="AB232" s="159">
        <v>0</v>
      </c>
      <c r="AC232" s="159">
        <v>0</v>
      </c>
      <c r="AD232" s="159">
        <v>0</v>
      </c>
      <c r="AE232" s="159">
        <v>0</v>
      </c>
      <c r="AF232" s="159">
        <v>0</v>
      </c>
      <c r="AG232" s="159">
        <v>0</v>
      </c>
      <c r="AH232" s="159">
        <v>0</v>
      </c>
      <c r="AI232" s="159">
        <v>0</v>
      </c>
      <c r="AJ232" s="159">
        <v>0</v>
      </c>
      <c r="AK232" s="159">
        <v>0</v>
      </c>
      <c r="AL232" s="159">
        <v>0</v>
      </c>
      <c r="AM232" s="159">
        <v>0</v>
      </c>
      <c r="AN232" s="159">
        <v>0</v>
      </c>
    </row>
    <row r="233" spans="24:40" ht="11.5" hidden="1" customHeight="1" x14ac:dyDescent="0.25">
      <c r="X233" s="159">
        <v>0</v>
      </c>
      <c r="Y233" s="159">
        <v>0</v>
      </c>
      <c r="Z233" s="159">
        <v>0</v>
      </c>
      <c r="AA233" s="159">
        <v>0</v>
      </c>
      <c r="AB233" s="159">
        <v>0</v>
      </c>
      <c r="AC233" s="159">
        <v>0</v>
      </c>
      <c r="AD233" s="159">
        <v>0</v>
      </c>
      <c r="AE233" s="159">
        <v>0</v>
      </c>
      <c r="AF233" s="159">
        <v>0</v>
      </c>
      <c r="AG233" s="159">
        <v>0</v>
      </c>
      <c r="AH233" s="159">
        <v>0</v>
      </c>
      <c r="AI233" s="159">
        <v>0</v>
      </c>
      <c r="AJ233" s="159">
        <v>0</v>
      </c>
      <c r="AK233" s="159">
        <v>0</v>
      </c>
      <c r="AL233" s="159">
        <v>0</v>
      </c>
      <c r="AM233" s="159">
        <v>0</v>
      </c>
      <c r="AN233" s="159">
        <v>0</v>
      </c>
    </row>
    <row r="234" spans="24:40" ht="11.5" hidden="1" customHeight="1" x14ac:dyDescent="0.25">
      <c r="X234" s="159">
        <v>0</v>
      </c>
      <c r="Y234" s="159">
        <v>0</v>
      </c>
      <c r="Z234" s="159">
        <v>0</v>
      </c>
      <c r="AA234" s="159">
        <v>0</v>
      </c>
      <c r="AB234" s="159">
        <v>0</v>
      </c>
      <c r="AC234" s="159">
        <v>0</v>
      </c>
      <c r="AD234" s="159">
        <v>0</v>
      </c>
      <c r="AE234" s="159">
        <v>0</v>
      </c>
      <c r="AF234" s="159">
        <v>0</v>
      </c>
      <c r="AG234" s="159">
        <v>0</v>
      </c>
      <c r="AH234" s="159">
        <v>0</v>
      </c>
      <c r="AI234" s="159">
        <v>0</v>
      </c>
      <c r="AJ234" s="159">
        <v>0</v>
      </c>
      <c r="AK234" s="159">
        <v>0</v>
      </c>
      <c r="AL234" s="159">
        <v>0</v>
      </c>
      <c r="AM234" s="159">
        <v>0</v>
      </c>
      <c r="AN234" s="159">
        <v>0</v>
      </c>
    </row>
    <row r="235" spans="24:40" ht="11.5" hidden="1" customHeight="1" x14ac:dyDescent="0.25">
      <c r="X235" s="159">
        <v>0</v>
      </c>
      <c r="Y235" s="159">
        <v>0</v>
      </c>
      <c r="Z235" s="159">
        <v>0</v>
      </c>
      <c r="AA235" s="159">
        <v>0</v>
      </c>
      <c r="AB235" s="159">
        <v>0</v>
      </c>
      <c r="AC235" s="159">
        <v>0</v>
      </c>
      <c r="AD235" s="159">
        <v>0</v>
      </c>
      <c r="AE235" s="159">
        <v>0</v>
      </c>
      <c r="AF235" s="159">
        <v>0</v>
      </c>
      <c r="AG235" s="159">
        <v>0</v>
      </c>
      <c r="AH235" s="159">
        <v>0</v>
      </c>
      <c r="AI235" s="159">
        <v>0</v>
      </c>
      <c r="AJ235" s="159">
        <v>0</v>
      </c>
      <c r="AK235" s="159">
        <v>0</v>
      </c>
      <c r="AL235" s="159">
        <v>0</v>
      </c>
      <c r="AM235" s="159">
        <v>0</v>
      </c>
      <c r="AN235" s="159">
        <v>0</v>
      </c>
    </row>
    <row r="236" spans="24:40" ht="11.5" hidden="1" customHeight="1" x14ac:dyDescent="0.25">
      <c r="X236" s="159">
        <v>0</v>
      </c>
      <c r="Y236" s="159">
        <v>0</v>
      </c>
      <c r="Z236" s="159">
        <v>0</v>
      </c>
      <c r="AA236" s="159">
        <v>0</v>
      </c>
      <c r="AB236" s="159">
        <v>0</v>
      </c>
      <c r="AC236" s="159">
        <v>0</v>
      </c>
      <c r="AD236" s="159">
        <v>0</v>
      </c>
      <c r="AE236" s="159">
        <v>0</v>
      </c>
      <c r="AF236" s="159">
        <v>0</v>
      </c>
      <c r="AG236" s="159">
        <v>0</v>
      </c>
      <c r="AH236" s="159">
        <v>0</v>
      </c>
      <c r="AI236" s="159">
        <v>0</v>
      </c>
      <c r="AJ236" s="159">
        <v>0</v>
      </c>
      <c r="AK236" s="159">
        <v>0</v>
      </c>
      <c r="AL236" s="159">
        <v>0</v>
      </c>
      <c r="AM236" s="159">
        <v>0</v>
      </c>
      <c r="AN236" s="159">
        <v>0</v>
      </c>
    </row>
    <row r="237" spans="24:40" ht="11.5" hidden="1" customHeight="1" x14ac:dyDescent="0.25">
      <c r="X237" s="159">
        <v>0</v>
      </c>
      <c r="Y237" s="159">
        <v>0</v>
      </c>
      <c r="Z237" s="159">
        <v>0</v>
      </c>
      <c r="AA237" s="159">
        <v>0</v>
      </c>
      <c r="AB237" s="159">
        <v>0</v>
      </c>
      <c r="AC237" s="159">
        <v>0</v>
      </c>
      <c r="AD237" s="159">
        <v>0</v>
      </c>
      <c r="AE237" s="159">
        <v>0</v>
      </c>
      <c r="AF237" s="159">
        <v>0</v>
      </c>
      <c r="AG237" s="159">
        <v>0</v>
      </c>
      <c r="AH237" s="159">
        <v>0</v>
      </c>
      <c r="AI237" s="159">
        <v>0</v>
      </c>
      <c r="AJ237" s="159">
        <v>0</v>
      </c>
      <c r="AK237" s="159">
        <v>0</v>
      </c>
      <c r="AL237" s="159">
        <v>0</v>
      </c>
      <c r="AM237" s="159">
        <v>0</v>
      </c>
      <c r="AN237" s="159">
        <v>0</v>
      </c>
    </row>
    <row r="238" spans="24:40" ht="11.5" hidden="1" customHeight="1" x14ac:dyDescent="0.25">
      <c r="X238" s="159">
        <v>0</v>
      </c>
      <c r="Y238" s="159">
        <v>0</v>
      </c>
      <c r="Z238" s="159">
        <v>0</v>
      </c>
      <c r="AA238" s="159">
        <v>0</v>
      </c>
      <c r="AB238" s="159">
        <v>0</v>
      </c>
      <c r="AC238" s="159">
        <v>0</v>
      </c>
      <c r="AD238" s="159">
        <v>0</v>
      </c>
      <c r="AE238" s="159">
        <v>0</v>
      </c>
      <c r="AF238" s="159">
        <v>0</v>
      </c>
      <c r="AG238" s="159">
        <v>0</v>
      </c>
      <c r="AH238" s="159">
        <v>0</v>
      </c>
      <c r="AI238" s="159">
        <v>0</v>
      </c>
      <c r="AJ238" s="159">
        <v>0</v>
      </c>
      <c r="AK238" s="159">
        <v>0</v>
      </c>
      <c r="AL238" s="159">
        <v>0</v>
      </c>
      <c r="AM238" s="159">
        <v>0</v>
      </c>
      <c r="AN238" s="159">
        <v>0</v>
      </c>
    </row>
    <row r="239" spans="24:40" ht="11.5" hidden="1" customHeight="1" x14ac:dyDescent="0.25">
      <c r="X239" s="159">
        <v>0</v>
      </c>
      <c r="Y239" s="159">
        <v>0</v>
      </c>
      <c r="Z239" s="159">
        <v>0</v>
      </c>
      <c r="AA239" s="159">
        <v>0</v>
      </c>
      <c r="AB239" s="159">
        <v>0</v>
      </c>
      <c r="AC239" s="159">
        <v>0</v>
      </c>
      <c r="AD239" s="159">
        <v>0</v>
      </c>
      <c r="AE239" s="159">
        <v>0</v>
      </c>
      <c r="AF239" s="159">
        <v>0</v>
      </c>
      <c r="AG239" s="159">
        <v>0</v>
      </c>
      <c r="AH239" s="159">
        <v>0</v>
      </c>
      <c r="AI239" s="159">
        <v>0</v>
      </c>
      <c r="AJ239" s="159">
        <v>0</v>
      </c>
      <c r="AK239" s="159">
        <v>0</v>
      </c>
      <c r="AL239" s="159">
        <v>0</v>
      </c>
      <c r="AM239" s="159">
        <v>0</v>
      </c>
      <c r="AN239" s="159">
        <v>0</v>
      </c>
    </row>
    <row r="240" spans="24:40" ht="11.5" hidden="1" customHeight="1" x14ac:dyDescent="0.25">
      <c r="X240" s="159">
        <v>0</v>
      </c>
      <c r="Y240" s="159">
        <v>0</v>
      </c>
      <c r="Z240" s="159">
        <v>0</v>
      </c>
      <c r="AA240" s="159">
        <v>0</v>
      </c>
      <c r="AB240" s="159">
        <v>0</v>
      </c>
      <c r="AC240" s="159">
        <v>0</v>
      </c>
      <c r="AD240" s="159">
        <v>0</v>
      </c>
      <c r="AE240" s="159">
        <v>0</v>
      </c>
      <c r="AF240" s="159">
        <v>0</v>
      </c>
      <c r="AG240" s="159">
        <v>0</v>
      </c>
      <c r="AH240" s="159">
        <v>0</v>
      </c>
      <c r="AI240" s="159">
        <v>0</v>
      </c>
      <c r="AJ240" s="159">
        <v>0</v>
      </c>
      <c r="AK240" s="159">
        <v>0</v>
      </c>
      <c r="AL240" s="159">
        <v>0</v>
      </c>
      <c r="AM240" s="159">
        <v>0</v>
      </c>
      <c r="AN240" s="159">
        <v>0</v>
      </c>
    </row>
    <row r="241" spans="24:40" ht="11.5" hidden="1" customHeight="1" x14ac:dyDescent="0.25">
      <c r="X241" s="159">
        <v>0</v>
      </c>
      <c r="Y241" s="159">
        <v>0</v>
      </c>
      <c r="Z241" s="159">
        <v>0</v>
      </c>
      <c r="AA241" s="159">
        <v>0</v>
      </c>
      <c r="AB241" s="159">
        <v>0</v>
      </c>
      <c r="AC241" s="159">
        <v>0</v>
      </c>
      <c r="AD241" s="159">
        <v>0</v>
      </c>
      <c r="AE241" s="159">
        <v>0</v>
      </c>
      <c r="AF241" s="159">
        <v>0</v>
      </c>
      <c r="AG241" s="159">
        <v>0</v>
      </c>
      <c r="AH241" s="159">
        <v>0</v>
      </c>
      <c r="AI241" s="159">
        <v>0</v>
      </c>
      <c r="AJ241" s="159">
        <v>0</v>
      </c>
      <c r="AK241" s="159">
        <v>0</v>
      </c>
      <c r="AL241" s="159">
        <v>0</v>
      </c>
      <c r="AM241" s="159">
        <v>0</v>
      </c>
      <c r="AN241" s="159">
        <v>0</v>
      </c>
    </row>
    <row r="242" spans="24:40" ht="11.5" hidden="1" customHeight="1" x14ac:dyDescent="0.25">
      <c r="X242" s="159">
        <v>0</v>
      </c>
      <c r="Y242" s="159">
        <v>0</v>
      </c>
      <c r="Z242" s="159">
        <v>0</v>
      </c>
      <c r="AA242" s="159">
        <v>0</v>
      </c>
      <c r="AB242" s="159">
        <v>0</v>
      </c>
      <c r="AC242" s="159">
        <v>0</v>
      </c>
      <c r="AD242" s="159">
        <v>0</v>
      </c>
      <c r="AE242" s="159">
        <v>0</v>
      </c>
      <c r="AF242" s="159">
        <v>0</v>
      </c>
      <c r="AG242" s="159">
        <v>0</v>
      </c>
      <c r="AH242" s="159">
        <v>0</v>
      </c>
      <c r="AI242" s="159">
        <v>0</v>
      </c>
      <c r="AJ242" s="159">
        <v>0</v>
      </c>
      <c r="AK242" s="159">
        <v>0</v>
      </c>
      <c r="AL242" s="159">
        <v>0</v>
      </c>
      <c r="AM242" s="159">
        <v>0</v>
      </c>
      <c r="AN242" s="159">
        <v>0</v>
      </c>
    </row>
    <row r="243" spans="24:40" ht="11.5" hidden="1" customHeight="1" x14ac:dyDescent="0.25">
      <c r="X243" s="159">
        <v>0</v>
      </c>
      <c r="Y243" s="159">
        <v>0</v>
      </c>
      <c r="Z243" s="159">
        <v>0</v>
      </c>
      <c r="AA243" s="159">
        <v>0</v>
      </c>
      <c r="AB243" s="159">
        <v>0</v>
      </c>
      <c r="AC243" s="159">
        <v>0</v>
      </c>
      <c r="AD243" s="159">
        <v>0</v>
      </c>
      <c r="AE243" s="159">
        <v>0</v>
      </c>
      <c r="AF243" s="159">
        <v>0</v>
      </c>
      <c r="AG243" s="159">
        <v>0</v>
      </c>
      <c r="AH243" s="159">
        <v>0</v>
      </c>
      <c r="AI243" s="159">
        <v>0</v>
      </c>
      <c r="AJ243" s="159">
        <v>0</v>
      </c>
      <c r="AK243" s="159">
        <v>0</v>
      </c>
      <c r="AL243" s="159">
        <v>0</v>
      </c>
      <c r="AM243" s="159">
        <v>0</v>
      </c>
      <c r="AN243" s="159">
        <v>0</v>
      </c>
    </row>
    <row r="244" spans="24:40" ht="11.5" hidden="1" customHeight="1" x14ac:dyDescent="0.25">
      <c r="X244" s="159">
        <v>0</v>
      </c>
      <c r="Y244" s="159">
        <v>0</v>
      </c>
      <c r="Z244" s="159">
        <v>0</v>
      </c>
      <c r="AA244" s="159">
        <v>0</v>
      </c>
      <c r="AB244" s="159">
        <v>0</v>
      </c>
      <c r="AC244" s="159">
        <v>0</v>
      </c>
      <c r="AD244" s="159">
        <v>0</v>
      </c>
      <c r="AE244" s="159">
        <v>0</v>
      </c>
      <c r="AF244" s="159">
        <v>0</v>
      </c>
      <c r="AG244" s="159">
        <v>0</v>
      </c>
      <c r="AH244" s="159">
        <v>0</v>
      </c>
      <c r="AI244" s="159">
        <v>0</v>
      </c>
      <c r="AJ244" s="159">
        <v>0</v>
      </c>
      <c r="AK244" s="159">
        <v>0</v>
      </c>
      <c r="AL244" s="159">
        <v>0</v>
      </c>
      <c r="AM244" s="159">
        <v>0</v>
      </c>
      <c r="AN244" s="159">
        <v>0</v>
      </c>
    </row>
    <row r="245" spans="24:40" ht="11.5" hidden="1" customHeight="1" x14ac:dyDescent="0.25">
      <c r="X245" s="159">
        <v>0</v>
      </c>
      <c r="Y245" s="159">
        <v>0</v>
      </c>
      <c r="Z245" s="159">
        <v>0</v>
      </c>
      <c r="AA245" s="159">
        <v>0</v>
      </c>
      <c r="AB245" s="159">
        <v>0</v>
      </c>
      <c r="AC245" s="159">
        <v>0</v>
      </c>
      <c r="AD245" s="159">
        <v>0</v>
      </c>
      <c r="AE245" s="159">
        <v>0</v>
      </c>
      <c r="AF245" s="159">
        <v>0</v>
      </c>
      <c r="AG245" s="159">
        <v>0</v>
      </c>
      <c r="AH245" s="159">
        <v>0</v>
      </c>
      <c r="AI245" s="159">
        <v>0</v>
      </c>
      <c r="AJ245" s="159">
        <v>0</v>
      </c>
      <c r="AK245" s="159">
        <v>0</v>
      </c>
      <c r="AL245" s="159">
        <v>0</v>
      </c>
      <c r="AM245" s="159">
        <v>0</v>
      </c>
      <c r="AN245" s="159">
        <v>0</v>
      </c>
    </row>
    <row r="246" spans="24:40" ht="11.5" hidden="1" customHeight="1" x14ac:dyDescent="0.25">
      <c r="X246" s="261" t="s">
        <v>178</v>
      </c>
      <c r="Y246" s="261"/>
      <c r="Z246" s="261"/>
      <c r="AA246" s="261"/>
      <c r="AB246" s="261"/>
      <c r="AC246" s="261"/>
      <c r="AD246" s="261"/>
      <c r="AE246" s="261"/>
      <c r="AF246" s="261"/>
      <c r="AG246" s="261"/>
      <c r="AH246" s="261"/>
      <c r="AI246" s="261"/>
      <c r="AJ246" s="261"/>
      <c r="AK246" s="261"/>
      <c r="AL246" s="261"/>
      <c r="AM246" s="261"/>
      <c r="AN246" s="261"/>
    </row>
    <row r="247" spans="24:40" ht="11.5" hidden="1" customHeight="1" x14ac:dyDescent="0.25">
      <c r="X247" s="159">
        <f t="array" ref="X247:X326">_xlfn.IFNA(VLOOKUP(D$85:D$164,DPW!$B$2:$L$5000,9,FALSE),0)</f>
        <v>0</v>
      </c>
      <c r="Y247" s="159">
        <f t="array" ref="Y247:Y326">_xlfn.IFNA(VLOOKUP(E$85:E$164,DPW!$B$2:$L$5000,9,FALSE),0)</f>
        <v>0</v>
      </c>
      <c r="Z247" s="159">
        <f t="array" ref="Z247:Z326">_xlfn.IFNA(VLOOKUP(F$85:F$164,DPW!$B$2:$L$5000,9,FALSE),0)</f>
        <v>0</v>
      </c>
      <c r="AA247" s="159">
        <f t="array" ref="AA247:AA326">_xlfn.IFNA(VLOOKUP(G$85:G$164,DPW!$B$2:$L$5000,9,FALSE),0)</f>
        <v>0</v>
      </c>
      <c r="AB247" s="159">
        <f t="array" ref="AB247:AB326">_xlfn.IFNA(VLOOKUP(H$85:H$164,DPW!$B$2:$L$5000,9,FALSE),0)</f>
        <v>0</v>
      </c>
      <c r="AC247" s="159">
        <f t="array" ref="AC247:AC326">_xlfn.IFNA(VLOOKUP(I$85:I$164,DPW!$B$2:$L$5000,9,FALSE),0)</f>
        <v>0</v>
      </c>
      <c r="AD247" s="159">
        <f t="array" ref="AD247:AD326">_xlfn.IFNA(VLOOKUP(J$85:J$164,DPW!$B$2:$L$5000,9,FALSE),0)</f>
        <v>0</v>
      </c>
      <c r="AE247" s="159">
        <f t="array" ref="AE247:AE326">_xlfn.IFNA(VLOOKUP(K$85:K$164,DPW!$B$2:$L$5000,9,FALSE),0)</f>
        <v>0</v>
      </c>
      <c r="AF247" s="159">
        <f t="array" ref="AF247:AF326">_xlfn.IFNA(VLOOKUP(L$85:L$164,DPW!$B$2:$L$5000,9,FALSE),0)</f>
        <v>0</v>
      </c>
      <c r="AG247" s="159">
        <f t="array" ref="AG247:AG326">_xlfn.IFNA(VLOOKUP(M$85:M$164,DPW!$B$2:$L$5000,9,FALSE),0)</f>
        <v>0</v>
      </c>
      <c r="AH247" s="159">
        <f t="array" ref="AH247:AH326">_xlfn.IFNA(VLOOKUP(N$85:N$164,DPW!$B$2:$L$5000,9,FALSE),0)</f>
        <v>0</v>
      </c>
      <c r="AI247" s="159">
        <f t="array" ref="AI247:AI326">(_xlfn.IFNA(VLOOKUP(O$85:O$164,DPW!$B$2:$L$5000,9,FALSE),0))+(_xlfn.IFNA(VLOOKUP(P$85:P$164,DPW!$B$2:$L$5000,9,FALSE),0))</f>
        <v>0</v>
      </c>
      <c r="AJ247" s="159">
        <f t="array" ref="AJ247:AJ326">(_xlfn.IFNA(VLOOKUP(Q$85:Q$164,DPW!$B$2:$L$5000,9,FALSE),0))+(_xlfn.IFNA(VLOOKUP(R$85:R$164,DPW!$B$2:$L$5000,9,FALSE),0))</f>
        <v>0</v>
      </c>
      <c r="AK247" s="159">
        <f t="array" ref="AK247:AK326">_xlfn.IFNA(VLOOKUP(S$85:S$164,DPW!$B$2:$L$5000,9,FALSE),0)</f>
        <v>0</v>
      </c>
      <c r="AL247" s="159">
        <f t="array" ref="AL247:AL326">_xlfn.IFNA(VLOOKUP(T$85:T$164,DPW!$B$2:$L$5000,9,FALSE),0)</f>
        <v>0</v>
      </c>
      <c r="AM247" s="159">
        <f t="array" ref="AM247:AM326">_xlfn.IFNA(VLOOKUP(U$85:U$164,DPW!$B$2:$L$5000,9,FALSE),0)</f>
        <v>0</v>
      </c>
      <c r="AN247" s="159">
        <f t="array" ref="AN247:AN326">_xlfn.IFNA(VLOOKUP(V$85:V$164,DPW!$B$2:$L$5000,9,FALSE),0)</f>
        <v>0</v>
      </c>
    </row>
    <row r="248" spans="24:40" ht="11.5" hidden="1" customHeight="1" x14ac:dyDescent="0.25">
      <c r="X248" s="159">
        <v>0</v>
      </c>
      <c r="Y248" s="159">
        <v>0</v>
      </c>
      <c r="Z248" s="159">
        <v>0</v>
      </c>
      <c r="AA248" s="159">
        <v>0</v>
      </c>
      <c r="AB248" s="159">
        <v>0</v>
      </c>
      <c r="AC248" s="159">
        <v>0</v>
      </c>
      <c r="AD248" s="159">
        <v>0</v>
      </c>
      <c r="AE248" s="159">
        <v>0</v>
      </c>
      <c r="AF248" s="159">
        <v>0</v>
      </c>
      <c r="AG248" s="159">
        <v>0</v>
      </c>
      <c r="AH248" s="159">
        <v>0</v>
      </c>
      <c r="AI248" s="159">
        <v>0</v>
      </c>
      <c r="AJ248" s="159">
        <v>0</v>
      </c>
      <c r="AK248" s="159">
        <v>0</v>
      </c>
      <c r="AL248" s="159">
        <v>0</v>
      </c>
      <c r="AM248" s="159">
        <v>0</v>
      </c>
      <c r="AN248" s="159">
        <v>0</v>
      </c>
    </row>
    <row r="249" spans="24:40" ht="11.5" hidden="1" customHeight="1" x14ac:dyDescent="0.25">
      <c r="X249" s="159">
        <v>0</v>
      </c>
      <c r="Y249" s="159">
        <v>0</v>
      </c>
      <c r="Z249" s="159">
        <v>0</v>
      </c>
      <c r="AA249" s="159">
        <v>0</v>
      </c>
      <c r="AB249" s="159">
        <v>0</v>
      </c>
      <c r="AC249" s="159">
        <v>0</v>
      </c>
      <c r="AD249" s="159">
        <v>0</v>
      </c>
      <c r="AE249" s="159">
        <v>0</v>
      </c>
      <c r="AF249" s="159">
        <v>0</v>
      </c>
      <c r="AG249" s="159">
        <v>0</v>
      </c>
      <c r="AH249" s="159">
        <v>0</v>
      </c>
      <c r="AI249" s="159">
        <v>0</v>
      </c>
      <c r="AJ249" s="159">
        <v>0</v>
      </c>
      <c r="AK249" s="159">
        <v>0</v>
      </c>
      <c r="AL249" s="159">
        <v>0</v>
      </c>
      <c r="AM249" s="159">
        <v>0</v>
      </c>
      <c r="AN249" s="159">
        <v>0</v>
      </c>
    </row>
    <row r="250" spans="24:40" ht="11.5" hidden="1" customHeight="1" x14ac:dyDescent="0.25">
      <c r="X250" s="159">
        <v>0</v>
      </c>
      <c r="Y250" s="159">
        <v>0</v>
      </c>
      <c r="Z250" s="159">
        <v>0</v>
      </c>
      <c r="AA250" s="159">
        <v>0</v>
      </c>
      <c r="AB250" s="159">
        <v>0</v>
      </c>
      <c r="AC250" s="159">
        <v>0</v>
      </c>
      <c r="AD250" s="159">
        <v>0</v>
      </c>
      <c r="AE250" s="159">
        <v>0</v>
      </c>
      <c r="AF250" s="159">
        <v>0</v>
      </c>
      <c r="AG250" s="159">
        <v>0</v>
      </c>
      <c r="AH250" s="159">
        <v>0</v>
      </c>
      <c r="AI250" s="159">
        <v>0</v>
      </c>
      <c r="AJ250" s="159">
        <v>0</v>
      </c>
      <c r="AK250" s="159">
        <v>0</v>
      </c>
      <c r="AL250" s="159">
        <v>0</v>
      </c>
      <c r="AM250" s="159">
        <v>0</v>
      </c>
      <c r="AN250" s="159">
        <v>0</v>
      </c>
    </row>
    <row r="251" spans="24:40" ht="11.5" hidden="1" customHeight="1" x14ac:dyDescent="0.25">
      <c r="X251" s="159">
        <v>0</v>
      </c>
      <c r="Y251" s="159">
        <v>0</v>
      </c>
      <c r="Z251" s="159">
        <v>0</v>
      </c>
      <c r="AA251" s="159">
        <v>0</v>
      </c>
      <c r="AB251" s="159">
        <v>0</v>
      </c>
      <c r="AC251" s="159">
        <v>0</v>
      </c>
      <c r="AD251" s="159">
        <v>0</v>
      </c>
      <c r="AE251" s="159">
        <v>0</v>
      </c>
      <c r="AF251" s="159">
        <v>0</v>
      </c>
      <c r="AG251" s="159">
        <v>0</v>
      </c>
      <c r="AH251" s="159">
        <v>0</v>
      </c>
      <c r="AI251" s="159">
        <v>0</v>
      </c>
      <c r="AJ251" s="159">
        <v>0</v>
      </c>
      <c r="AK251" s="159">
        <v>0</v>
      </c>
      <c r="AL251" s="159">
        <v>0</v>
      </c>
      <c r="AM251" s="159">
        <v>0</v>
      </c>
      <c r="AN251" s="159">
        <v>0</v>
      </c>
    </row>
    <row r="252" spans="24:40" ht="11.5" hidden="1" customHeight="1" x14ac:dyDescent="0.25">
      <c r="X252" s="159">
        <v>0</v>
      </c>
      <c r="Y252" s="159">
        <v>0</v>
      </c>
      <c r="Z252" s="159">
        <v>0</v>
      </c>
      <c r="AA252" s="159">
        <v>0</v>
      </c>
      <c r="AB252" s="159">
        <v>0</v>
      </c>
      <c r="AC252" s="159">
        <v>0</v>
      </c>
      <c r="AD252" s="159">
        <v>0</v>
      </c>
      <c r="AE252" s="159">
        <v>0</v>
      </c>
      <c r="AF252" s="159">
        <v>0</v>
      </c>
      <c r="AG252" s="159">
        <v>0</v>
      </c>
      <c r="AH252" s="159">
        <v>0</v>
      </c>
      <c r="AI252" s="159">
        <v>0</v>
      </c>
      <c r="AJ252" s="159">
        <v>0</v>
      </c>
      <c r="AK252" s="159">
        <v>0</v>
      </c>
      <c r="AL252" s="159">
        <v>0</v>
      </c>
      <c r="AM252" s="159">
        <v>0</v>
      </c>
      <c r="AN252" s="159">
        <v>0</v>
      </c>
    </row>
    <row r="253" spans="24:40" ht="11.5" hidden="1" customHeight="1" x14ac:dyDescent="0.25">
      <c r="X253" s="159">
        <v>0</v>
      </c>
      <c r="Y253" s="159">
        <v>0</v>
      </c>
      <c r="Z253" s="159">
        <v>0</v>
      </c>
      <c r="AA253" s="159">
        <v>0</v>
      </c>
      <c r="AB253" s="159">
        <v>0</v>
      </c>
      <c r="AC253" s="159">
        <v>0</v>
      </c>
      <c r="AD253" s="159">
        <v>0</v>
      </c>
      <c r="AE253" s="159">
        <v>0</v>
      </c>
      <c r="AF253" s="159">
        <v>0</v>
      </c>
      <c r="AG253" s="159">
        <v>0</v>
      </c>
      <c r="AH253" s="159">
        <v>0</v>
      </c>
      <c r="AI253" s="159">
        <v>0</v>
      </c>
      <c r="AJ253" s="159">
        <v>0</v>
      </c>
      <c r="AK253" s="159">
        <v>0</v>
      </c>
      <c r="AL253" s="159">
        <v>0</v>
      </c>
      <c r="AM253" s="159">
        <v>0</v>
      </c>
      <c r="AN253" s="159">
        <v>0</v>
      </c>
    </row>
    <row r="254" spans="24:40" ht="11.5" hidden="1" customHeight="1" x14ac:dyDescent="0.25">
      <c r="X254" s="159">
        <v>0</v>
      </c>
      <c r="Y254" s="159">
        <v>0</v>
      </c>
      <c r="Z254" s="159">
        <v>0</v>
      </c>
      <c r="AA254" s="159">
        <v>0</v>
      </c>
      <c r="AB254" s="159">
        <v>0</v>
      </c>
      <c r="AC254" s="159">
        <v>0</v>
      </c>
      <c r="AD254" s="159">
        <v>0</v>
      </c>
      <c r="AE254" s="159">
        <v>0</v>
      </c>
      <c r="AF254" s="159">
        <v>0</v>
      </c>
      <c r="AG254" s="159">
        <v>0</v>
      </c>
      <c r="AH254" s="159">
        <v>0</v>
      </c>
      <c r="AI254" s="159">
        <v>0</v>
      </c>
      <c r="AJ254" s="159">
        <v>0</v>
      </c>
      <c r="AK254" s="159">
        <v>0</v>
      </c>
      <c r="AL254" s="159">
        <v>0</v>
      </c>
      <c r="AM254" s="159">
        <v>0</v>
      </c>
      <c r="AN254" s="159">
        <v>0</v>
      </c>
    </row>
    <row r="255" spans="24:40" ht="11.5" hidden="1" customHeight="1" x14ac:dyDescent="0.25">
      <c r="X255" s="159">
        <v>0</v>
      </c>
      <c r="Y255" s="159">
        <v>0</v>
      </c>
      <c r="Z255" s="159">
        <v>0</v>
      </c>
      <c r="AA255" s="159">
        <v>0</v>
      </c>
      <c r="AB255" s="159">
        <v>0</v>
      </c>
      <c r="AC255" s="159">
        <v>0</v>
      </c>
      <c r="AD255" s="159">
        <v>0</v>
      </c>
      <c r="AE255" s="159">
        <v>0</v>
      </c>
      <c r="AF255" s="159">
        <v>0</v>
      </c>
      <c r="AG255" s="159">
        <v>0</v>
      </c>
      <c r="AH255" s="159">
        <v>0</v>
      </c>
      <c r="AI255" s="159">
        <v>0</v>
      </c>
      <c r="AJ255" s="159">
        <v>0</v>
      </c>
      <c r="AK255" s="159">
        <v>0</v>
      </c>
      <c r="AL255" s="159">
        <v>0</v>
      </c>
      <c r="AM255" s="159">
        <v>0</v>
      </c>
      <c r="AN255" s="159">
        <v>0</v>
      </c>
    </row>
    <row r="256" spans="24:40" ht="11.5" hidden="1" customHeight="1" x14ac:dyDescent="0.25">
      <c r="X256" s="159">
        <v>0</v>
      </c>
      <c r="Y256" s="159">
        <v>0</v>
      </c>
      <c r="Z256" s="159">
        <v>0</v>
      </c>
      <c r="AA256" s="159">
        <v>0</v>
      </c>
      <c r="AB256" s="159">
        <v>0</v>
      </c>
      <c r="AC256" s="159">
        <v>0</v>
      </c>
      <c r="AD256" s="159">
        <v>0</v>
      </c>
      <c r="AE256" s="159">
        <v>0</v>
      </c>
      <c r="AF256" s="159">
        <v>0</v>
      </c>
      <c r="AG256" s="159">
        <v>0</v>
      </c>
      <c r="AH256" s="159">
        <v>0</v>
      </c>
      <c r="AI256" s="159">
        <v>0</v>
      </c>
      <c r="AJ256" s="159">
        <v>0</v>
      </c>
      <c r="AK256" s="159">
        <v>0</v>
      </c>
      <c r="AL256" s="159">
        <v>0</v>
      </c>
      <c r="AM256" s="159">
        <v>0</v>
      </c>
      <c r="AN256" s="159">
        <v>0</v>
      </c>
    </row>
    <row r="257" spans="24:40" ht="11.5" hidden="1" customHeight="1" x14ac:dyDescent="0.25">
      <c r="X257" s="159">
        <v>0</v>
      </c>
      <c r="Y257" s="159">
        <v>0</v>
      </c>
      <c r="Z257" s="159">
        <v>0</v>
      </c>
      <c r="AA257" s="159">
        <v>0</v>
      </c>
      <c r="AB257" s="159">
        <v>0</v>
      </c>
      <c r="AC257" s="159">
        <v>0</v>
      </c>
      <c r="AD257" s="159">
        <v>0</v>
      </c>
      <c r="AE257" s="159">
        <v>0</v>
      </c>
      <c r="AF257" s="159">
        <v>0</v>
      </c>
      <c r="AG257" s="159">
        <v>0</v>
      </c>
      <c r="AH257" s="159">
        <v>0</v>
      </c>
      <c r="AI257" s="159">
        <v>0</v>
      </c>
      <c r="AJ257" s="159">
        <v>0</v>
      </c>
      <c r="AK257" s="159">
        <v>0</v>
      </c>
      <c r="AL257" s="159">
        <v>0</v>
      </c>
      <c r="AM257" s="159">
        <v>0</v>
      </c>
      <c r="AN257" s="159">
        <v>0</v>
      </c>
    </row>
    <row r="258" spans="24:40" ht="11.5" hidden="1" customHeight="1" x14ac:dyDescent="0.25">
      <c r="X258" s="159">
        <v>0</v>
      </c>
      <c r="Y258" s="159">
        <v>0</v>
      </c>
      <c r="Z258" s="159">
        <v>0</v>
      </c>
      <c r="AA258" s="159">
        <v>0</v>
      </c>
      <c r="AB258" s="159">
        <v>0</v>
      </c>
      <c r="AC258" s="159">
        <v>0</v>
      </c>
      <c r="AD258" s="159">
        <v>0</v>
      </c>
      <c r="AE258" s="159">
        <v>0</v>
      </c>
      <c r="AF258" s="159">
        <v>0</v>
      </c>
      <c r="AG258" s="159">
        <v>0</v>
      </c>
      <c r="AH258" s="159">
        <v>0</v>
      </c>
      <c r="AI258" s="159">
        <v>0</v>
      </c>
      <c r="AJ258" s="159">
        <v>0</v>
      </c>
      <c r="AK258" s="159">
        <v>0</v>
      </c>
      <c r="AL258" s="159">
        <v>0</v>
      </c>
      <c r="AM258" s="159">
        <v>0</v>
      </c>
      <c r="AN258" s="159">
        <v>0</v>
      </c>
    </row>
    <row r="259" spans="24:40" ht="11.5" hidden="1" customHeight="1" x14ac:dyDescent="0.25">
      <c r="X259" s="159">
        <v>0</v>
      </c>
      <c r="Y259" s="159">
        <v>0</v>
      </c>
      <c r="Z259" s="159">
        <v>0</v>
      </c>
      <c r="AA259" s="159">
        <v>0</v>
      </c>
      <c r="AB259" s="159">
        <v>0</v>
      </c>
      <c r="AC259" s="159">
        <v>0</v>
      </c>
      <c r="AD259" s="159">
        <v>0</v>
      </c>
      <c r="AE259" s="159">
        <v>0</v>
      </c>
      <c r="AF259" s="159">
        <v>0</v>
      </c>
      <c r="AG259" s="159">
        <v>0</v>
      </c>
      <c r="AH259" s="159">
        <v>0</v>
      </c>
      <c r="AI259" s="159">
        <v>0</v>
      </c>
      <c r="AJ259" s="159">
        <v>0</v>
      </c>
      <c r="AK259" s="159">
        <v>0</v>
      </c>
      <c r="AL259" s="159">
        <v>0</v>
      </c>
      <c r="AM259" s="159">
        <v>0</v>
      </c>
      <c r="AN259" s="159">
        <v>0</v>
      </c>
    </row>
    <row r="260" spans="24:40" ht="11.5" hidden="1" customHeight="1" x14ac:dyDescent="0.25">
      <c r="X260" s="159">
        <v>0</v>
      </c>
      <c r="Y260" s="159">
        <v>0</v>
      </c>
      <c r="Z260" s="159">
        <v>0</v>
      </c>
      <c r="AA260" s="159">
        <v>0</v>
      </c>
      <c r="AB260" s="159">
        <v>0</v>
      </c>
      <c r="AC260" s="159">
        <v>0</v>
      </c>
      <c r="AD260" s="159">
        <v>0</v>
      </c>
      <c r="AE260" s="159">
        <v>0</v>
      </c>
      <c r="AF260" s="159">
        <v>0</v>
      </c>
      <c r="AG260" s="159">
        <v>0</v>
      </c>
      <c r="AH260" s="159">
        <v>0</v>
      </c>
      <c r="AI260" s="159">
        <v>0</v>
      </c>
      <c r="AJ260" s="159">
        <v>0</v>
      </c>
      <c r="AK260" s="159">
        <v>0</v>
      </c>
      <c r="AL260" s="159">
        <v>0</v>
      </c>
      <c r="AM260" s="159">
        <v>0</v>
      </c>
      <c r="AN260" s="159">
        <v>0</v>
      </c>
    </row>
    <row r="261" spans="24:40" ht="11.5" hidden="1" customHeight="1" x14ac:dyDescent="0.25">
      <c r="X261" s="159">
        <v>0</v>
      </c>
      <c r="Y261" s="159">
        <v>0</v>
      </c>
      <c r="Z261" s="159">
        <v>0</v>
      </c>
      <c r="AA261" s="159">
        <v>0</v>
      </c>
      <c r="AB261" s="159">
        <v>0</v>
      </c>
      <c r="AC261" s="159">
        <v>0</v>
      </c>
      <c r="AD261" s="159">
        <v>0</v>
      </c>
      <c r="AE261" s="159">
        <v>0</v>
      </c>
      <c r="AF261" s="159">
        <v>0</v>
      </c>
      <c r="AG261" s="159">
        <v>0</v>
      </c>
      <c r="AH261" s="159">
        <v>0</v>
      </c>
      <c r="AI261" s="159">
        <v>0</v>
      </c>
      <c r="AJ261" s="159">
        <v>0</v>
      </c>
      <c r="AK261" s="159">
        <v>0</v>
      </c>
      <c r="AL261" s="159">
        <v>0</v>
      </c>
      <c r="AM261" s="159">
        <v>0</v>
      </c>
      <c r="AN261" s="159">
        <v>0</v>
      </c>
    </row>
    <row r="262" spans="24:40" ht="11.5" hidden="1" customHeight="1" x14ac:dyDescent="0.25">
      <c r="X262" s="159">
        <v>0</v>
      </c>
      <c r="Y262" s="159">
        <v>0</v>
      </c>
      <c r="Z262" s="159">
        <v>0</v>
      </c>
      <c r="AA262" s="159">
        <v>0</v>
      </c>
      <c r="AB262" s="159">
        <v>0</v>
      </c>
      <c r="AC262" s="159">
        <v>0</v>
      </c>
      <c r="AD262" s="159">
        <v>0</v>
      </c>
      <c r="AE262" s="159">
        <v>0</v>
      </c>
      <c r="AF262" s="159">
        <v>0</v>
      </c>
      <c r="AG262" s="159">
        <v>0</v>
      </c>
      <c r="AH262" s="159">
        <v>0</v>
      </c>
      <c r="AI262" s="159">
        <v>0</v>
      </c>
      <c r="AJ262" s="159">
        <v>0</v>
      </c>
      <c r="AK262" s="159">
        <v>0</v>
      </c>
      <c r="AL262" s="159">
        <v>0</v>
      </c>
      <c r="AM262" s="159">
        <v>0</v>
      </c>
      <c r="AN262" s="159">
        <v>0</v>
      </c>
    </row>
    <row r="263" spans="24:40" ht="11.5" hidden="1" customHeight="1" x14ac:dyDescent="0.25">
      <c r="X263" s="159">
        <v>0</v>
      </c>
      <c r="Y263" s="159">
        <v>0</v>
      </c>
      <c r="Z263" s="159">
        <v>0</v>
      </c>
      <c r="AA263" s="159">
        <v>0</v>
      </c>
      <c r="AB263" s="159">
        <v>0</v>
      </c>
      <c r="AC263" s="159">
        <v>0</v>
      </c>
      <c r="AD263" s="159">
        <v>0</v>
      </c>
      <c r="AE263" s="159">
        <v>0</v>
      </c>
      <c r="AF263" s="159">
        <v>0</v>
      </c>
      <c r="AG263" s="159">
        <v>0</v>
      </c>
      <c r="AH263" s="159">
        <v>0</v>
      </c>
      <c r="AI263" s="159">
        <v>0</v>
      </c>
      <c r="AJ263" s="159">
        <v>0</v>
      </c>
      <c r="AK263" s="159">
        <v>0</v>
      </c>
      <c r="AL263" s="159">
        <v>0</v>
      </c>
      <c r="AM263" s="159">
        <v>0</v>
      </c>
      <c r="AN263" s="159">
        <v>0</v>
      </c>
    </row>
    <row r="264" spans="24:40" ht="11.5" hidden="1" customHeight="1" x14ac:dyDescent="0.25">
      <c r="X264" s="159">
        <v>0</v>
      </c>
      <c r="Y264" s="159">
        <v>0</v>
      </c>
      <c r="Z264" s="159">
        <v>0</v>
      </c>
      <c r="AA264" s="159">
        <v>0</v>
      </c>
      <c r="AB264" s="159">
        <v>0</v>
      </c>
      <c r="AC264" s="159">
        <v>0</v>
      </c>
      <c r="AD264" s="159">
        <v>0</v>
      </c>
      <c r="AE264" s="159">
        <v>0</v>
      </c>
      <c r="AF264" s="159">
        <v>0</v>
      </c>
      <c r="AG264" s="159">
        <v>0</v>
      </c>
      <c r="AH264" s="159">
        <v>0</v>
      </c>
      <c r="AI264" s="159">
        <v>0</v>
      </c>
      <c r="AJ264" s="159">
        <v>0</v>
      </c>
      <c r="AK264" s="159">
        <v>0</v>
      </c>
      <c r="AL264" s="159">
        <v>0</v>
      </c>
      <c r="AM264" s="159">
        <v>0</v>
      </c>
      <c r="AN264" s="159">
        <v>0</v>
      </c>
    </row>
    <row r="265" spans="24:40" ht="11.5" hidden="1" customHeight="1" x14ac:dyDescent="0.25">
      <c r="X265" s="159">
        <v>0</v>
      </c>
      <c r="Y265" s="159">
        <v>0</v>
      </c>
      <c r="Z265" s="159">
        <v>0</v>
      </c>
      <c r="AA265" s="159">
        <v>0</v>
      </c>
      <c r="AB265" s="159">
        <v>0</v>
      </c>
      <c r="AC265" s="159">
        <v>0</v>
      </c>
      <c r="AD265" s="159">
        <v>0</v>
      </c>
      <c r="AE265" s="159">
        <v>0</v>
      </c>
      <c r="AF265" s="159">
        <v>0</v>
      </c>
      <c r="AG265" s="159">
        <v>0</v>
      </c>
      <c r="AH265" s="159">
        <v>0</v>
      </c>
      <c r="AI265" s="159">
        <v>0</v>
      </c>
      <c r="AJ265" s="159">
        <v>0</v>
      </c>
      <c r="AK265" s="159">
        <v>0</v>
      </c>
      <c r="AL265" s="159">
        <v>0</v>
      </c>
      <c r="AM265" s="159">
        <v>0</v>
      </c>
      <c r="AN265" s="159">
        <v>0</v>
      </c>
    </row>
    <row r="266" spans="24:40" ht="11.5" hidden="1" customHeight="1" x14ac:dyDescent="0.25">
      <c r="X266" s="159">
        <v>0</v>
      </c>
      <c r="Y266" s="159">
        <v>0</v>
      </c>
      <c r="Z266" s="159">
        <v>0</v>
      </c>
      <c r="AA266" s="159">
        <v>0</v>
      </c>
      <c r="AB266" s="159">
        <v>0</v>
      </c>
      <c r="AC266" s="159">
        <v>0</v>
      </c>
      <c r="AD266" s="159">
        <v>0</v>
      </c>
      <c r="AE266" s="159">
        <v>0</v>
      </c>
      <c r="AF266" s="159">
        <v>0</v>
      </c>
      <c r="AG266" s="159">
        <v>0</v>
      </c>
      <c r="AH266" s="159">
        <v>0</v>
      </c>
      <c r="AI266" s="159">
        <v>0</v>
      </c>
      <c r="AJ266" s="159">
        <v>0</v>
      </c>
      <c r="AK266" s="159">
        <v>0</v>
      </c>
      <c r="AL266" s="159">
        <v>0</v>
      </c>
      <c r="AM266" s="159">
        <v>0</v>
      </c>
      <c r="AN266" s="159">
        <v>0</v>
      </c>
    </row>
    <row r="267" spans="24:40" ht="11.5" hidden="1" customHeight="1" x14ac:dyDescent="0.25">
      <c r="X267" s="159">
        <v>0</v>
      </c>
      <c r="Y267" s="159">
        <v>0</v>
      </c>
      <c r="Z267" s="159">
        <v>0</v>
      </c>
      <c r="AA267" s="159">
        <v>0</v>
      </c>
      <c r="AB267" s="159">
        <v>0</v>
      </c>
      <c r="AC267" s="159">
        <v>0</v>
      </c>
      <c r="AD267" s="159">
        <v>0</v>
      </c>
      <c r="AE267" s="159">
        <v>0</v>
      </c>
      <c r="AF267" s="159">
        <v>0</v>
      </c>
      <c r="AG267" s="159">
        <v>0</v>
      </c>
      <c r="AH267" s="159">
        <v>0</v>
      </c>
      <c r="AI267" s="159">
        <v>0</v>
      </c>
      <c r="AJ267" s="159">
        <v>0</v>
      </c>
      <c r="AK267" s="159">
        <v>0</v>
      </c>
      <c r="AL267" s="159">
        <v>0</v>
      </c>
      <c r="AM267" s="159">
        <v>0</v>
      </c>
      <c r="AN267" s="159">
        <v>0</v>
      </c>
    </row>
    <row r="268" spans="24:40" ht="11.5" hidden="1" customHeight="1" x14ac:dyDescent="0.25">
      <c r="X268" s="159">
        <v>0</v>
      </c>
      <c r="Y268" s="159">
        <v>0</v>
      </c>
      <c r="Z268" s="159">
        <v>0</v>
      </c>
      <c r="AA268" s="159">
        <v>0</v>
      </c>
      <c r="AB268" s="159">
        <v>0</v>
      </c>
      <c r="AC268" s="159">
        <v>0</v>
      </c>
      <c r="AD268" s="159">
        <v>0</v>
      </c>
      <c r="AE268" s="159">
        <v>0</v>
      </c>
      <c r="AF268" s="159">
        <v>0</v>
      </c>
      <c r="AG268" s="159">
        <v>0</v>
      </c>
      <c r="AH268" s="159">
        <v>0</v>
      </c>
      <c r="AI268" s="159">
        <v>0</v>
      </c>
      <c r="AJ268" s="159">
        <v>0</v>
      </c>
      <c r="AK268" s="159">
        <v>0</v>
      </c>
      <c r="AL268" s="159">
        <v>0</v>
      </c>
      <c r="AM268" s="159">
        <v>0</v>
      </c>
      <c r="AN268" s="159">
        <v>0</v>
      </c>
    </row>
    <row r="269" spans="24:40" ht="11.5" hidden="1" customHeight="1" x14ac:dyDescent="0.25">
      <c r="X269" s="159">
        <v>0</v>
      </c>
      <c r="Y269" s="159">
        <v>0</v>
      </c>
      <c r="Z269" s="159">
        <v>0</v>
      </c>
      <c r="AA269" s="159">
        <v>0</v>
      </c>
      <c r="AB269" s="159">
        <v>0</v>
      </c>
      <c r="AC269" s="159">
        <v>0</v>
      </c>
      <c r="AD269" s="159">
        <v>0</v>
      </c>
      <c r="AE269" s="159">
        <v>0</v>
      </c>
      <c r="AF269" s="159">
        <v>0</v>
      </c>
      <c r="AG269" s="159">
        <v>0</v>
      </c>
      <c r="AH269" s="159">
        <v>0</v>
      </c>
      <c r="AI269" s="159">
        <v>0</v>
      </c>
      <c r="AJ269" s="159">
        <v>0</v>
      </c>
      <c r="AK269" s="159">
        <v>0</v>
      </c>
      <c r="AL269" s="159">
        <v>0</v>
      </c>
      <c r="AM269" s="159">
        <v>0</v>
      </c>
      <c r="AN269" s="159">
        <v>0</v>
      </c>
    </row>
    <row r="270" spans="24:40" ht="11.5" hidden="1" customHeight="1" x14ac:dyDescent="0.25">
      <c r="X270" s="159">
        <v>0</v>
      </c>
      <c r="Y270" s="159">
        <v>0</v>
      </c>
      <c r="Z270" s="159">
        <v>0</v>
      </c>
      <c r="AA270" s="159">
        <v>0</v>
      </c>
      <c r="AB270" s="159">
        <v>0</v>
      </c>
      <c r="AC270" s="159">
        <v>0</v>
      </c>
      <c r="AD270" s="159">
        <v>0</v>
      </c>
      <c r="AE270" s="159">
        <v>0</v>
      </c>
      <c r="AF270" s="159">
        <v>0</v>
      </c>
      <c r="AG270" s="159">
        <v>0</v>
      </c>
      <c r="AH270" s="159">
        <v>0</v>
      </c>
      <c r="AI270" s="159">
        <v>0</v>
      </c>
      <c r="AJ270" s="159">
        <v>0</v>
      </c>
      <c r="AK270" s="159">
        <v>0</v>
      </c>
      <c r="AL270" s="159">
        <v>0</v>
      </c>
      <c r="AM270" s="159">
        <v>0</v>
      </c>
      <c r="AN270" s="159">
        <v>0</v>
      </c>
    </row>
    <row r="271" spans="24:40" ht="11.5" hidden="1" customHeight="1" x14ac:dyDescent="0.25">
      <c r="X271" s="159">
        <v>0</v>
      </c>
      <c r="Y271" s="159">
        <v>0</v>
      </c>
      <c r="Z271" s="159">
        <v>0</v>
      </c>
      <c r="AA271" s="159">
        <v>0</v>
      </c>
      <c r="AB271" s="159">
        <v>0</v>
      </c>
      <c r="AC271" s="159">
        <v>0</v>
      </c>
      <c r="AD271" s="159">
        <v>0</v>
      </c>
      <c r="AE271" s="159">
        <v>0</v>
      </c>
      <c r="AF271" s="159">
        <v>0</v>
      </c>
      <c r="AG271" s="159">
        <v>0</v>
      </c>
      <c r="AH271" s="159">
        <v>0</v>
      </c>
      <c r="AI271" s="159">
        <v>0</v>
      </c>
      <c r="AJ271" s="159">
        <v>0</v>
      </c>
      <c r="AK271" s="159">
        <v>0</v>
      </c>
      <c r="AL271" s="159">
        <v>0</v>
      </c>
      <c r="AM271" s="159">
        <v>0</v>
      </c>
      <c r="AN271" s="159">
        <v>0</v>
      </c>
    </row>
    <row r="272" spans="24:40" ht="11.5" hidden="1" customHeight="1" x14ac:dyDescent="0.25">
      <c r="X272" s="159">
        <v>0</v>
      </c>
      <c r="Y272" s="159">
        <v>0</v>
      </c>
      <c r="Z272" s="159">
        <v>0</v>
      </c>
      <c r="AA272" s="159">
        <v>0</v>
      </c>
      <c r="AB272" s="159">
        <v>0</v>
      </c>
      <c r="AC272" s="159">
        <v>0</v>
      </c>
      <c r="AD272" s="159">
        <v>0</v>
      </c>
      <c r="AE272" s="159">
        <v>0</v>
      </c>
      <c r="AF272" s="159">
        <v>0</v>
      </c>
      <c r="AG272" s="159">
        <v>0</v>
      </c>
      <c r="AH272" s="159">
        <v>0</v>
      </c>
      <c r="AI272" s="159">
        <v>0</v>
      </c>
      <c r="AJ272" s="159">
        <v>0</v>
      </c>
      <c r="AK272" s="159">
        <v>0</v>
      </c>
      <c r="AL272" s="159">
        <v>0</v>
      </c>
      <c r="AM272" s="159">
        <v>0</v>
      </c>
      <c r="AN272" s="159">
        <v>0</v>
      </c>
    </row>
    <row r="273" spans="24:40" ht="11.5" hidden="1" customHeight="1" x14ac:dyDescent="0.25">
      <c r="X273" s="159">
        <v>0</v>
      </c>
      <c r="Y273" s="159">
        <v>0</v>
      </c>
      <c r="Z273" s="159">
        <v>0</v>
      </c>
      <c r="AA273" s="159">
        <v>0</v>
      </c>
      <c r="AB273" s="159">
        <v>0</v>
      </c>
      <c r="AC273" s="159">
        <v>0</v>
      </c>
      <c r="AD273" s="159">
        <v>0</v>
      </c>
      <c r="AE273" s="159">
        <v>0</v>
      </c>
      <c r="AF273" s="159">
        <v>0</v>
      </c>
      <c r="AG273" s="159">
        <v>0</v>
      </c>
      <c r="AH273" s="159">
        <v>0</v>
      </c>
      <c r="AI273" s="159">
        <v>0</v>
      </c>
      <c r="AJ273" s="159">
        <v>0</v>
      </c>
      <c r="AK273" s="159">
        <v>0</v>
      </c>
      <c r="AL273" s="159">
        <v>0</v>
      </c>
      <c r="AM273" s="159">
        <v>0</v>
      </c>
      <c r="AN273" s="159">
        <v>0</v>
      </c>
    </row>
    <row r="274" spans="24:40" ht="11.5" hidden="1" customHeight="1" x14ac:dyDescent="0.25">
      <c r="X274" s="159">
        <v>0</v>
      </c>
      <c r="Y274" s="159">
        <v>0</v>
      </c>
      <c r="Z274" s="159">
        <v>0</v>
      </c>
      <c r="AA274" s="159">
        <v>0</v>
      </c>
      <c r="AB274" s="159">
        <v>0</v>
      </c>
      <c r="AC274" s="159">
        <v>0</v>
      </c>
      <c r="AD274" s="159">
        <v>0</v>
      </c>
      <c r="AE274" s="159">
        <v>0</v>
      </c>
      <c r="AF274" s="159">
        <v>0</v>
      </c>
      <c r="AG274" s="159">
        <v>0</v>
      </c>
      <c r="AH274" s="159">
        <v>0</v>
      </c>
      <c r="AI274" s="159">
        <v>0</v>
      </c>
      <c r="AJ274" s="159">
        <v>0</v>
      </c>
      <c r="AK274" s="159">
        <v>0</v>
      </c>
      <c r="AL274" s="159">
        <v>0</v>
      </c>
      <c r="AM274" s="159">
        <v>0</v>
      </c>
      <c r="AN274" s="159">
        <v>0</v>
      </c>
    </row>
    <row r="275" spans="24:40" ht="11.5" hidden="1" customHeight="1" x14ac:dyDescent="0.25">
      <c r="X275" s="159">
        <v>0</v>
      </c>
      <c r="Y275" s="159">
        <v>0</v>
      </c>
      <c r="Z275" s="159">
        <v>0</v>
      </c>
      <c r="AA275" s="159">
        <v>0</v>
      </c>
      <c r="AB275" s="159">
        <v>0</v>
      </c>
      <c r="AC275" s="159">
        <v>0</v>
      </c>
      <c r="AD275" s="159">
        <v>0</v>
      </c>
      <c r="AE275" s="159">
        <v>0</v>
      </c>
      <c r="AF275" s="159">
        <v>0</v>
      </c>
      <c r="AG275" s="159">
        <v>0</v>
      </c>
      <c r="AH275" s="159">
        <v>0</v>
      </c>
      <c r="AI275" s="159">
        <v>0</v>
      </c>
      <c r="AJ275" s="159">
        <v>0</v>
      </c>
      <c r="AK275" s="159">
        <v>0</v>
      </c>
      <c r="AL275" s="159">
        <v>0</v>
      </c>
      <c r="AM275" s="159">
        <v>0</v>
      </c>
      <c r="AN275" s="159">
        <v>0</v>
      </c>
    </row>
    <row r="276" spans="24:40" ht="11.5" hidden="1" customHeight="1" x14ac:dyDescent="0.25">
      <c r="X276" s="159">
        <v>0</v>
      </c>
      <c r="Y276" s="159">
        <v>0</v>
      </c>
      <c r="Z276" s="159">
        <v>0</v>
      </c>
      <c r="AA276" s="159">
        <v>0</v>
      </c>
      <c r="AB276" s="159">
        <v>0</v>
      </c>
      <c r="AC276" s="159">
        <v>0</v>
      </c>
      <c r="AD276" s="159">
        <v>0</v>
      </c>
      <c r="AE276" s="159">
        <v>0</v>
      </c>
      <c r="AF276" s="159">
        <v>0</v>
      </c>
      <c r="AG276" s="159">
        <v>0</v>
      </c>
      <c r="AH276" s="159">
        <v>0</v>
      </c>
      <c r="AI276" s="159">
        <v>0</v>
      </c>
      <c r="AJ276" s="159">
        <v>0</v>
      </c>
      <c r="AK276" s="159">
        <v>0</v>
      </c>
      <c r="AL276" s="159">
        <v>0</v>
      </c>
      <c r="AM276" s="159">
        <v>0</v>
      </c>
      <c r="AN276" s="159">
        <v>0</v>
      </c>
    </row>
    <row r="277" spans="24:40" ht="11.5" hidden="1" customHeight="1" x14ac:dyDescent="0.25">
      <c r="X277" s="159">
        <v>0</v>
      </c>
      <c r="Y277" s="159">
        <v>0</v>
      </c>
      <c r="Z277" s="159">
        <v>0</v>
      </c>
      <c r="AA277" s="159">
        <v>0</v>
      </c>
      <c r="AB277" s="159">
        <v>0</v>
      </c>
      <c r="AC277" s="159">
        <v>0</v>
      </c>
      <c r="AD277" s="159">
        <v>0</v>
      </c>
      <c r="AE277" s="159">
        <v>0</v>
      </c>
      <c r="AF277" s="159">
        <v>0</v>
      </c>
      <c r="AG277" s="159">
        <v>0</v>
      </c>
      <c r="AH277" s="159">
        <v>0</v>
      </c>
      <c r="AI277" s="159">
        <v>0</v>
      </c>
      <c r="AJ277" s="159">
        <v>0</v>
      </c>
      <c r="AK277" s="159">
        <v>0</v>
      </c>
      <c r="AL277" s="159">
        <v>0</v>
      </c>
      <c r="AM277" s="159">
        <v>0</v>
      </c>
      <c r="AN277" s="159">
        <v>0</v>
      </c>
    </row>
    <row r="278" spans="24:40" ht="11.5" hidden="1" customHeight="1" x14ac:dyDescent="0.25">
      <c r="X278" s="159">
        <v>0</v>
      </c>
      <c r="Y278" s="159">
        <v>0</v>
      </c>
      <c r="Z278" s="159">
        <v>0</v>
      </c>
      <c r="AA278" s="159">
        <v>0</v>
      </c>
      <c r="AB278" s="159">
        <v>0</v>
      </c>
      <c r="AC278" s="159">
        <v>0</v>
      </c>
      <c r="AD278" s="159">
        <v>0</v>
      </c>
      <c r="AE278" s="159">
        <v>0</v>
      </c>
      <c r="AF278" s="159">
        <v>0</v>
      </c>
      <c r="AG278" s="159">
        <v>0</v>
      </c>
      <c r="AH278" s="159">
        <v>0</v>
      </c>
      <c r="AI278" s="159">
        <v>0</v>
      </c>
      <c r="AJ278" s="159">
        <v>0</v>
      </c>
      <c r="AK278" s="159">
        <v>0</v>
      </c>
      <c r="AL278" s="159">
        <v>0</v>
      </c>
      <c r="AM278" s="159">
        <v>0</v>
      </c>
      <c r="AN278" s="159">
        <v>0</v>
      </c>
    </row>
    <row r="279" spans="24:40" ht="11.5" hidden="1" customHeight="1" x14ac:dyDescent="0.25">
      <c r="X279" s="159">
        <v>0</v>
      </c>
      <c r="Y279" s="159">
        <v>0</v>
      </c>
      <c r="Z279" s="159">
        <v>0</v>
      </c>
      <c r="AA279" s="159">
        <v>0</v>
      </c>
      <c r="AB279" s="159">
        <v>0</v>
      </c>
      <c r="AC279" s="159">
        <v>0</v>
      </c>
      <c r="AD279" s="159">
        <v>0</v>
      </c>
      <c r="AE279" s="159">
        <v>0</v>
      </c>
      <c r="AF279" s="159">
        <v>0</v>
      </c>
      <c r="AG279" s="159">
        <v>0</v>
      </c>
      <c r="AH279" s="159">
        <v>0</v>
      </c>
      <c r="AI279" s="159">
        <v>0</v>
      </c>
      <c r="AJ279" s="159">
        <v>0</v>
      </c>
      <c r="AK279" s="159">
        <v>0</v>
      </c>
      <c r="AL279" s="159">
        <v>0</v>
      </c>
      <c r="AM279" s="159">
        <v>0</v>
      </c>
      <c r="AN279" s="159">
        <v>0</v>
      </c>
    </row>
    <row r="280" spans="24:40" ht="11.5" hidden="1" customHeight="1" x14ac:dyDescent="0.25">
      <c r="X280" s="159">
        <v>0</v>
      </c>
      <c r="Y280" s="159">
        <v>0</v>
      </c>
      <c r="Z280" s="159">
        <v>0</v>
      </c>
      <c r="AA280" s="159">
        <v>0</v>
      </c>
      <c r="AB280" s="159">
        <v>0</v>
      </c>
      <c r="AC280" s="159">
        <v>0</v>
      </c>
      <c r="AD280" s="159">
        <v>0</v>
      </c>
      <c r="AE280" s="159">
        <v>0</v>
      </c>
      <c r="AF280" s="159">
        <v>0</v>
      </c>
      <c r="AG280" s="159">
        <v>0</v>
      </c>
      <c r="AH280" s="159">
        <v>0</v>
      </c>
      <c r="AI280" s="159">
        <v>0</v>
      </c>
      <c r="AJ280" s="159">
        <v>0</v>
      </c>
      <c r="AK280" s="159">
        <v>0</v>
      </c>
      <c r="AL280" s="159">
        <v>0</v>
      </c>
      <c r="AM280" s="159">
        <v>0</v>
      </c>
      <c r="AN280" s="159">
        <v>0</v>
      </c>
    </row>
    <row r="281" spans="24:40" ht="11.5" hidden="1" customHeight="1" x14ac:dyDescent="0.25">
      <c r="X281" s="159">
        <v>0</v>
      </c>
      <c r="Y281" s="159">
        <v>0</v>
      </c>
      <c r="Z281" s="159">
        <v>0</v>
      </c>
      <c r="AA281" s="159">
        <v>0</v>
      </c>
      <c r="AB281" s="159">
        <v>0</v>
      </c>
      <c r="AC281" s="159">
        <v>0</v>
      </c>
      <c r="AD281" s="159">
        <v>0</v>
      </c>
      <c r="AE281" s="159">
        <v>0</v>
      </c>
      <c r="AF281" s="159">
        <v>0</v>
      </c>
      <c r="AG281" s="159">
        <v>0</v>
      </c>
      <c r="AH281" s="159">
        <v>0</v>
      </c>
      <c r="AI281" s="159">
        <v>0</v>
      </c>
      <c r="AJ281" s="159">
        <v>0</v>
      </c>
      <c r="AK281" s="159">
        <v>0</v>
      </c>
      <c r="AL281" s="159">
        <v>0</v>
      </c>
      <c r="AM281" s="159">
        <v>0</v>
      </c>
      <c r="AN281" s="159">
        <v>0</v>
      </c>
    </row>
    <row r="282" spans="24:40" ht="11.5" hidden="1" customHeight="1" x14ac:dyDescent="0.25">
      <c r="X282" s="159">
        <v>0</v>
      </c>
      <c r="Y282" s="159">
        <v>0</v>
      </c>
      <c r="Z282" s="159">
        <v>0</v>
      </c>
      <c r="AA282" s="159">
        <v>0</v>
      </c>
      <c r="AB282" s="159">
        <v>0</v>
      </c>
      <c r="AC282" s="159">
        <v>0</v>
      </c>
      <c r="AD282" s="159">
        <v>0</v>
      </c>
      <c r="AE282" s="159">
        <v>0</v>
      </c>
      <c r="AF282" s="159">
        <v>0</v>
      </c>
      <c r="AG282" s="159">
        <v>0</v>
      </c>
      <c r="AH282" s="159">
        <v>0</v>
      </c>
      <c r="AI282" s="159">
        <v>0</v>
      </c>
      <c r="AJ282" s="159">
        <v>0</v>
      </c>
      <c r="AK282" s="159">
        <v>0</v>
      </c>
      <c r="AL282" s="159">
        <v>0</v>
      </c>
      <c r="AM282" s="159">
        <v>0</v>
      </c>
      <c r="AN282" s="159">
        <v>0</v>
      </c>
    </row>
    <row r="283" spans="24:40" ht="11.5" hidden="1" customHeight="1" x14ac:dyDescent="0.25">
      <c r="X283" s="159">
        <v>0</v>
      </c>
      <c r="Y283" s="159">
        <v>0</v>
      </c>
      <c r="Z283" s="159">
        <v>0</v>
      </c>
      <c r="AA283" s="159">
        <v>0</v>
      </c>
      <c r="AB283" s="159">
        <v>0</v>
      </c>
      <c r="AC283" s="159">
        <v>0</v>
      </c>
      <c r="AD283" s="159">
        <v>0</v>
      </c>
      <c r="AE283" s="159">
        <v>0</v>
      </c>
      <c r="AF283" s="159">
        <v>0</v>
      </c>
      <c r="AG283" s="159">
        <v>0</v>
      </c>
      <c r="AH283" s="159">
        <v>0</v>
      </c>
      <c r="AI283" s="159">
        <v>0</v>
      </c>
      <c r="AJ283" s="159">
        <v>0</v>
      </c>
      <c r="AK283" s="159">
        <v>0</v>
      </c>
      <c r="AL283" s="159">
        <v>0</v>
      </c>
      <c r="AM283" s="159">
        <v>0</v>
      </c>
      <c r="AN283" s="159">
        <v>0</v>
      </c>
    </row>
    <row r="284" spans="24:40" ht="11.5" hidden="1" customHeight="1" x14ac:dyDescent="0.25">
      <c r="X284" s="159">
        <v>0</v>
      </c>
      <c r="Y284" s="159">
        <v>0</v>
      </c>
      <c r="Z284" s="159">
        <v>0</v>
      </c>
      <c r="AA284" s="159">
        <v>0</v>
      </c>
      <c r="AB284" s="159">
        <v>0</v>
      </c>
      <c r="AC284" s="159">
        <v>0</v>
      </c>
      <c r="AD284" s="159">
        <v>0</v>
      </c>
      <c r="AE284" s="159">
        <v>0</v>
      </c>
      <c r="AF284" s="159">
        <v>0</v>
      </c>
      <c r="AG284" s="159">
        <v>0</v>
      </c>
      <c r="AH284" s="159">
        <v>0</v>
      </c>
      <c r="AI284" s="159">
        <v>0</v>
      </c>
      <c r="AJ284" s="159">
        <v>0</v>
      </c>
      <c r="AK284" s="159">
        <v>0</v>
      </c>
      <c r="AL284" s="159">
        <v>0</v>
      </c>
      <c r="AM284" s="159">
        <v>0</v>
      </c>
      <c r="AN284" s="159">
        <v>0</v>
      </c>
    </row>
    <row r="285" spans="24:40" ht="11.5" hidden="1" customHeight="1" x14ac:dyDescent="0.25">
      <c r="X285" s="159">
        <v>0</v>
      </c>
      <c r="Y285" s="159">
        <v>0</v>
      </c>
      <c r="Z285" s="159">
        <v>0</v>
      </c>
      <c r="AA285" s="159">
        <v>0</v>
      </c>
      <c r="AB285" s="159">
        <v>0</v>
      </c>
      <c r="AC285" s="159">
        <v>0</v>
      </c>
      <c r="AD285" s="159">
        <v>0</v>
      </c>
      <c r="AE285" s="159">
        <v>0</v>
      </c>
      <c r="AF285" s="159">
        <v>0</v>
      </c>
      <c r="AG285" s="159">
        <v>0</v>
      </c>
      <c r="AH285" s="159">
        <v>0</v>
      </c>
      <c r="AI285" s="159">
        <v>0</v>
      </c>
      <c r="AJ285" s="159">
        <v>0</v>
      </c>
      <c r="AK285" s="159">
        <v>0</v>
      </c>
      <c r="AL285" s="159">
        <v>0</v>
      </c>
      <c r="AM285" s="159">
        <v>0</v>
      </c>
      <c r="AN285" s="159">
        <v>0</v>
      </c>
    </row>
    <row r="286" spans="24:40" ht="11.5" hidden="1" customHeight="1" x14ac:dyDescent="0.25">
      <c r="X286" s="159">
        <v>0</v>
      </c>
      <c r="Y286" s="159">
        <v>0</v>
      </c>
      <c r="Z286" s="159">
        <v>0</v>
      </c>
      <c r="AA286" s="159">
        <v>0</v>
      </c>
      <c r="AB286" s="159">
        <v>0</v>
      </c>
      <c r="AC286" s="159">
        <v>0</v>
      </c>
      <c r="AD286" s="159">
        <v>0</v>
      </c>
      <c r="AE286" s="159">
        <v>0</v>
      </c>
      <c r="AF286" s="159">
        <v>0</v>
      </c>
      <c r="AG286" s="159">
        <v>0</v>
      </c>
      <c r="AH286" s="159">
        <v>0</v>
      </c>
      <c r="AI286" s="159">
        <v>0</v>
      </c>
      <c r="AJ286" s="159">
        <v>0</v>
      </c>
      <c r="AK286" s="159">
        <v>0</v>
      </c>
      <c r="AL286" s="159">
        <v>0</v>
      </c>
      <c r="AM286" s="159">
        <v>0</v>
      </c>
      <c r="AN286" s="159">
        <v>0</v>
      </c>
    </row>
    <row r="287" spans="24:40" ht="11.5" hidden="1" customHeight="1" x14ac:dyDescent="0.25">
      <c r="X287" s="159">
        <v>0</v>
      </c>
      <c r="Y287" s="159">
        <v>0</v>
      </c>
      <c r="Z287" s="159">
        <v>0</v>
      </c>
      <c r="AA287" s="159">
        <v>0</v>
      </c>
      <c r="AB287" s="159">
        <v>0</v>
      </c>
      <c r="AC287" s="159">
        <v>0</v>
      </c>
      <c r="AD287" s="159">
        <v>0</v>
      </c>
      <c r="AE287" s="159">
        <v>0</v>
      </c>
      <c r="AF287" s="159">
        <v>0</v>
      </c>
      <c r="AG287" s="159">
        <v>0</v>
      </c>
      <c r="AH287" s="159">
        <v>0</v>
      </c>
      <c r="AI287" s="159">
        <v>0</v>
      </c>
      <c r="AJ287" s="159">
        <v>0</v>
      </c>
      <c r="AK287" s="159">
        <v>0</v>
      </c>
      <c r="AL287" s="159">
        <v>0</v>
      </c>
      <c r="AM287" s="159">
        <v>0</v>
      </c>
      <c r="AN287" s="159">
        <v>0</v>
      </c>
    </row>
    <row r="288" spans="24:40" ht="11.5" hidden="1" customHeight="1" x14ac:dyDescent="0.25">
      <c r="X288" s="159">
        <v>0</v>
      </c>
      <c r="Y288" s="159">
        <v>0</v>
      </c>
      <c r="Z288" s="159">
        <v>0</v>
      </c>
      <c r="AA288" s="159">
        <v>0</v>
      </c>
      <c r="AB288" s="159">
        <v>0</v>
      </c>
      <c r="AC288" s="159">
        <v>0</v>
      </c>
      <c r="AD288" s="159">
        <v>0</v>
      </c>
      <c r="AE288" s="159">
        <v>0</v>
      </c>
      <c r="AF288" s="159">
        <v>0</v>
      </c>
      <c r="AG288" s="159">
        <v>0</v>
      </c>
      <c r="AH288" s="159">
        <v>0</v>
      </c>
      <c r="AI288" s="159">
        <v>0</v>
      </c>
      <c r="AJ288" s="159">
        <v>0</v>
      </c>
      <c r="AK288" s="159">
        <v>0</v>
      </c>
      <c r="AL288" s="159">
        <v>0</v>
      </c>
      <c r="AM288" s="159">
        <v>0</v>
      </c>
      <c r="AN288" s="159">
        <v>0</v>
      </c>
    </row>
    <row r="289" spans="24:40" ht="11.5" hidden="1" customHeight="1" x14ac:dyDescent="0.25">
      <c r="X289" s="159">
        <v>0</v>
      </c>
      <c r="Y289" s="159">
        <v>0</v>
      </c>
      <c r="Z289" s="159">
        <v>0</v>
      </c>
      <c r="AA289" s="159">
        <v>0</v>
      </c>
      <c r="AB289" s="159">
        <v>0</v>
      </c>
      <c r="AC289" s="159">
        <v>0</v>
      </c>
      <c r="AD289" s="159">
        <v>0</v>
      </c>
      <c r="AE289" s="159">
        <v>0</v>
      </c>
      <c r="AF289" s="159">
        <v>0</v>
      </c>
      <c r="AG289" s="159">
        <v>0</v>
      </c>
      <c r="AH289" s="159">
        <v>0</v>
      </c>
      <c r="AI289" s="159">
        <v>0</v>
      </c>
      <c r="AJ289" s="159">
        <v>0</v>
      </c>
      <c r="AK289" s="159">
        <v>0</v>
      </c>
      <c r="AL289" s="159">
        <v>0</v>
      </c>
      <c r="AM289" s="159">
        <v>0</v>
      </c>
      <c r="AN289" s="159">
        <v>0</v>
      </c>
    </row>
    <row r="290" spans="24:40" ht="11.5" hidden="1" customHeight="1" x14ac:dyDescent="0.25">
      <c r="X290" s="159">
        <v>0</v>
      </c>
      <c r="Y290" s="159">
        <v>0</v>
      </c>
      <c r="Z290" s="159">
        <v>0</v>
      </c>
      <c r="AA290" s="159">
        <v>0</v>
      </c>
      <c r="AB290" s="159">
        <v>0</v>
      </c>
      <c r="AC290" s="159">
        <v>0</v>
      </c>
      <c r="AD290" s="159">
        <v>0</v>
      </c>
      <c r="AE290" s="159">
        <v>0</v>
      </c>
      <c r="AF290" s="159">
        <v>0</v>
      </c>
      <c r="AG290" s="159">
        <v>0</v>
      </c>
      <c r="AH290" s="159">
        <v>0</v>
      </c>
      <c r="AI290" s="159">
        <v>0</v>
      </c>
      <c r="AJ290" s="159">
        <v>0</v>
      </c>
      <c r="AK290" s="159">
        <v>0</v>
      </c>
      <c r="AL290" s="159">
        <v>0</v>
      </c>
      <c r="AM290" s="159">
        <v>0</v>
      </c>
      <c r="AN290" s="159">
        <v>0</v>
      </c>
    </row>
    <row r="291" spans="24:40" ht="11.5" hidden="1" customHeight="1" x14ac:dyDescent="0.25">
      <c r="X291" s="159">
        <v>0</v>
      </c>
      <c r="Y291" s="159">
        <v>0</v>
      </c>
      <c r="Z291" s="159">
        <v>0</v>
      </c>
      <c r="AA291" s="159">
        <v>0</v>
      </c>
      <c r="AB291" s="159">
        <v>0</v>
      </c>
      <c r="AC291" s="159">
        <v>0</v>
      </c>
      <c r="AD291" s="159">
        <v>0</v>
      </c>
      <c r="AE291" s="159">
        <v>0</v>
      </c>
      <c r="AF291" s="159">
        <v>0</v>
      </c>
      <c r="AG291" s="159">
        <v>0</v>
      </c>
      <c r="AH291" s="159">
        <v>0</v>
      </c>
      <c r="AI291" s="159">
        <v>0</v>
      </c>
      <c r="AJ291" s="159">
        <v>0</v>
      </c>
      <c r="AK291" s="159">
        <v>0</v>
      </c>
      <c r="AL291" s="159">
        <v>0</v>
      </c>
      <c r="AM291" s="159">
        <v>0</v>
      </c>
      <c r="AN291" s="159">
        <v>0</v>
      </c>
    </row>
    <row r="292" spans="24:40" ht="11.5" hidden="1" customHeight="1" x14ac:dyDescent="0.25">
      <c r="X292" s="159">
        <v>0</v>
      </c>
      <c r="Y292" s="159">
        <v>0</v>
      </c>
      <c r="Z292" s="159">
        <v>0</v>
      </c>
      <c r="AA292" s="159">
        <v>0</v>
      </c>
      <c r="AB292" s="159">
        <v>0</v>
      </c>
      <c r="AC292" s="159">
        <v>0</v>
      </c>
      <c r="AD292" s="159">
        <v>0</v>
      </c>
      <c r="AE292" s="159">
        <v>0</v>
      </c>
      <c r="AF292" s="159">
        <v>0</v>
      </c>
      <c r="AG292" s="159">
        <v>0</v>
      </c>
      <c r="AH292" s="159">
        <v>0</v>
      </c>
      <c r="AI292" s="159">
        <v>0</v>
      </c>
      <c r="AJ292" s="159">
        <v>0</v>
      </c>
      <c r="AK292" s="159">
        <v>0</v>
      </c>
      <c r="AL292" s="159">
        <v>0</v>
      </c>
      <c r="AM292" s="159">
        <v>0</v>
      </c>
      <c r="AN292" s="159">
        <v>0</v>
      </c>
    </row>
    <row r="293" spans="24:40" ht="11.5" hidden="1" customHeight="1" x14ac:dyDescent="0.25">
      <c r="X293" s="159">
        <v>0</v>
      </c>
      <c r="Y293" s="159">
        <v>0</v>
      </c>
      <c r="Z293" s="159">
        <v>0</v>
      </c>
      <c r="AA293" s="159">
        <v>0</v>
      </c>
      <c r="AB293" s="159">
        <v>0</v>
      </c>
      <c r="AC293" s="159">
        <v>0</v>
      </c>
      <c r="AD293" s="159">
        <v>0</v>
      </c>
      <c r="AE293" s="159">
        <v>0</v>
      </c>
      <c r="AF293" s="159">
        <v>0</v>
      </c>
      <c r="AG293" s="159">
        <v>0</v>
      </c>
      <c r="AH293" s="159">
        <v>0</v>
      </c>
      <c r="AI293" s="159">
        <v>0</v>
      </c>
      <c r="AJ293" s="159">
        <v>0</v>
      </c>
      <c r="AK293" s="159">
        <v>0</v>
      </c>
      <c r="AL293" s="159">
        <v>0</v>
      </c>
      <c r="AM293" s="159">
        <v>0</v>
      </c>
      <c r="AN293" s="159">
        <v>0</v>
      </c>
    </row>
    <row r="294" spans="24:40" ht="11.5" hidden="1" customHeight="1" x14ac:dyDescent="0.25">
      <c r="X294" s="159">
        <v>0</v>
      </c>
      <c r="Y294" s="159">
        <v>0</v>
      </c>
      <c r="Z294" s="159">
        <v>0</v>
      </c>
      <c r="AA294" s="159">
        <v>0</v>
      </c>
      <c r="AB294" s="159">
        <v>0</v>
      </c>
      <c r="AC294" s="159">
        <v>0</v>
      </c>
      <c r="AD294" s="159">
        <v>0</v>
      </c>
      <c r="AE294" s="159">
        <v>0</v>
      </c>
      <c r="AF294" s="159">
        <v>0</v>
      </c>
      <c r="AG294" s="159">
        <v>0</v>
      </c>
      <c r="AH294" s="159">
        <v>0</v>
      </c>
      <c r="AI294" s="159">
        <v>0</v>
      </c>
      <c r="AJ294" s="159">
        <v>0</v>
      </c>
      <c r="AK294" s="159">
        <v>0</v>
      </c>
      <c r="AL294" s="159">
        <v>0</v>
      </c>
      <c r="AM294" s="159">
        <v>0</v>
      </c>
      <c r="AN294" s="159">
        <v>0</v>
      </c>
    </row>
    <row r="295" spans="24:40" ht="11.5" hidden="1" customHeight="1" x14ac:dyDescent="0.25">
      <c r="X295" s="159">
        <v>0</v>
      </c>
      <c r="Y295" s="159">
        <v>0</v>
      </c>
      <c r="Z295" s="159">
        <v>0</v>
      </c>
      <c r="AA295" s="159">
        <v>0</v>
      </c>
      <c r="AB295" s="159">
        <v>0</v>
      </c>
      <c r="AC295" s="159">
        <v>0</v>
      </c>
      <c r="AD295" s="159">
        <v>0</v>
      </c>
      <c r="AE295" s="159">
        <v>0</v>
      </c>
      <c r="AF295" s="159">
        <v>0</v>
      </c>
      <c r="AG295" s="159">
        <v>0</v>
      </c>
      <c r="AH295" s="159">
        <v>0</v>
      </c>
      <c r="AI295" s="159">
        <v>0</v>
      </c>
      <c r="AJ295" s="159">
        <v>0</v>
      </c>
      <c r="AK295" s="159">
        <v>0</v>
      </c>
      <c r="AL295" s="159">
        <v>0</v>
      </c>
      <c r="AM295" s="159">
        <v>0</v>
      </c>
      <c r="AN295" s="159">
        <v>0</v>
      </c>
    </row>
    <row r="296" spans="24:40" ht="11.5" hidden="1" customHeight="1" x14ac:dyDescent="0.25">
      <c r="X296" s="159">
        <v>0</v>
      </c>
      <c r="Y296" s="159">
        <v>0</v>
      </c>
      <c r="Z296" s="159">
        <v>0</v>
      </c>
      <c r="AA296" s="159">
        <v>0</v>
      </c>
      <c r="AB296" s="159">
        <v>0</v>
      </c>
      <c r="AC296" s="159">
        <v>0</v>
      </c>
      <c r="AD296" s="159">
        <v>0</v>
      </c>
      <c r="AE296" s="159">
        <v>0</v>
      </c>
      <c r="AF296" s="159">
        <v>0</v>
      </c>
      <c r="AG296" s="159">
        <v>0</v>
      </c>
      <c r="AH296" s="159">
        <v>0</v>
      </c>
      <c r="AI296" s="159">
        <v>0</v>
      </c>
      <c r="AJ296" s="159">
        <v>0</v>
      </c>
      <c r="AK296" s="159">
        <v>0</v>
      </c>
      <c r="AL296" s="159">
        <v>0</v>
      </c>
      <c r="AM296" s="159">
        <v>0</v>
      </c>
      <c r="AN296" s="159">
        <v>0</v>
      </c>
    </row>
    <row r="297" spans="24:40" ht="11.5" hidden="1" customHeight="1" x14ac:dyDescent="0.25">
      <c r="X297" s="159">
        <v>0</v>
      </c>
      <c r="Y297" s="159">
        <v>0</v>
      </c>
      <c r="Z297" s="159">
        <v>0</v>
      </c>
      <c r="AA297" s="159">
        <v>0</v>
      </c>
      <c r="AB297" s="159">
        <v>0</v>
      </c>
      <c r="AC297" s="159">
        <v>0</v>
      </c>
      <c r="AD297" s="159">
        <v>0</v>
      </c>
      <c r="AE297" s="159">
        <v>0</v>
      </c>
      <c r="AF297" s="159">
        <v>0</v>
      </c>
      <c r="AG297" s="159">
        <v>0</v>
      </c>
      <c r="AH297" s="159">
        <v>0</v>
      </c>
      <c r="AI297" s="159">
        <v>0</v>
      </c>
      <c r="AJ297" s="159">
        <v>0</v>
      </c>
      <c r="AK297" s="159">
        <v>0</v>
      </c>
      <c r="AL297" s="159">
        <v>0</v>
      </c>
      <c r="AM297" s="159">
        <v>0</v>
      </c>
      <c r="AN297" s="159">
        <v>0</v>
      </c>
    </row>
    <row r="298" spans="24:40" ht="11.5" hidden="1" customHeight="1" x14ac:dyDescent="0.25">
      <c r="X298" s="159">
        <v>0</v>
      </c>
      <c r="Y298" s="159">
        <v>0</v>
      </c>
      <c r="Z298" s="159">
        <v>0</v>
      </c>
      <c r="AA298" s="159">
        <v>0</v>
      </c>
      <c r="AB298" s="159">
        <v>0</v>
      </c>
      <c r="AC298" s="159">
        <v>0</v>
      </c>
      <c r="AD298" s="159">
        <v>0</v>
      </c>
      <c r="AE298" s="159">
        <v>0</v>
      </c>
      <c r="AF298" s="159">
        <v>0</v>
      </c>
      <c r="AG298" s="159">
        <v>0</v>
      </c>
      <c r="AH298" s="159">
        <v>0</v>
      </c>
      <c r="AI298" s="159">
        <v>0</v>
      </c>
      <c r="AJ298" s="159">
        <v>0</v>
      </c>
      <c r="AK298" s="159">
        <v>0</v>
      </c>
      <c r="AL298" s="159">
        <v>0</v>
      </c>
      <c r="AM298" s="159">
        <v>0</v>
      </c>
      <c r="AN298" s="159">
        <v>0</v>
      </c>
    </row>
    <row r="299" spans="24:40" ht="11.5" hidden="1" customHeight="1" x14ac:dyDescent="0.25">
      <c r="X299" s="159">
        <v>0</v>
      </c>
      <c r="Y299" s="159">
        <v>0</v>
      </c>
      <c r="Z299" s="159">
        <v>0</v>
      </c>
      <c r="AA299" s="159">
        <v>0</v>
      </c>
      <c r="AB299" s="159">
        <v>0</v>
      </c>
      <c r="AC299" s="159">
        <v>0</v>
      </c>
      <c r="AD299" s="159">
        <v>0</v>
      </c>
      <c r="AE299" s="159">
        <v>0</v>
      </c>
      <c r="AF299" s="159">
        <v>0</v>
      </c>
      <c r="AG299" s="159">
        <v>0</v>
      </c>
      <c r="AH299" s="159">
        <v>0</v>
      </c>
      <c r="AI299" s="159">
        <v>0</v>
      </c>
      <c r="AJ299" s="159">
        <v>0</v>
      </c>
      <c r="AK299" s="159">
        <v>0</v>
      </c>
      <c r="AL299" s="159">
        <v>0</v>
      </c>
      <c r="AM299" s="159">
        <v>0</v>
      </c>
      <c r="AN299" s="159">
        <v>0</v>
      </c>
    </row>
    <row r="300" spans="24:40" ht="11.5" hidden="1" customHeight="1" x14ac:dyDescent="0.25">
      <c r="X300" s="159">
        <v>0</v>
      </c>
      <c r="Y300" s="159">
        <v>0</v>
      </c>
      <c r="Z300" s="159">
        <v>0</v>
      </c>
      <c r="AA300" s="159">
        <v>0</v>
      </c>
      <c r="AB300" s="159">
        <v>0</v>
      </c>
      <c r="AC300" s="159">
        <v>0</v>
      </c>
      <c r="AD300" s="159">
        <v>0</v>
      </c>
      <c r="AE300" s="159">
        <v>0</v>
      </c>
      <c r="AF300" s="159">
        <v>0</v>
      </c>
      <c r="AG300" s="159">
        <v>0</v>
      </c>
      <c r="AH300" s="159">
        <v>0</v>
      </c>
      <c r="AI300" s="159">
        <v>0</v>
      </c>
      <c r="AJ300" s="159">
        <v>0</v>
      </c>
      <c r="AK300" s="159">
        <v>0</v>
      </c>
      <c r="AL300" s="159">
        <v>0</v>
      </c>
      <c r="AM300" s="159">
        <v>0</v>
      </c>
      <c r="AN300" s="159">
        <v>0</v>
      </c>
    </row>
    <row r="301" spans="24:40" ht="11.5" hidden="1" customHeight="1" x14ac:dyDescent="0.25">
      <c r="X301" s="159">
        <v>0</v>
      </c>
      <c r="Y301" s="159">
        <v>0</v>
      </c>
      <c r="Z301" s="159">
        <v>0</v>
      </c>
      <c r="AA301" s="159">
        <v>0</v>
      </c>
      <c r="AB301" s="159">
        <v>0</v>
      </c>
      <c r="AC301" s="159">
        <v>0</v>
      </c>
      <c r="AD301" s="159">
        <v>0</v>
      </c>
      <c r="AE301" s="159">
        <v>0</v>
      </c>
      <c r="AF301" s="159">
        <v>0</v>
      </c>
      <c r="AG301" s="159">
        <v>0</v>
      </c>
      <c r="AH301" s="159">
        <v>0</v>
      </c>
      <c r="AI301" s="159">
        <v>0</v>
      </c>
      <c r="AJ301" s="159">
        <v>0</v>
      </c>
      <c r="AK301" s="159">
        <v>0</v>
      </c>
      <c r="AL301" s="159">
        <v>0</v>
      </c>
      <c r="AM301" s="159">
        <v>0</v>
      </c>
      <c r="AN301" s="159">
        <v>0</v>
      </c>
    </row>
    <row r="302" spans="24:40" ht="11.5" hidden="1" customHeight="1" x14ac:dyDescent="0.25">
      <c r="X302" s="159">
        <v>0</v>
      </c>
      <c r="Y302" s="159">
        <v>0</v>
      </c>
      <c r="Z302" s="159">
        <v>0</v>
      </c>
      <c r="AA302" s="159">
        <v>0</v>
      </c>
      <c r="AB302" s="159">
        <v>0</v>
      </c>
      <c r="AC302" s="159">
        <v>0</v>
      </c>
      <c r="AD302" s="159">
        <v>0</v>
      </c>
      <c r="AE302" s="159">
        <v>0</v>
      </c>
      <c r="AF302" s="159">
        <v>0</v>
      </c>
      <c r="AG302" s="159">
        <v>0</v>
      </c>
      <c r="AH302" s="159">
        <v>0</v>
      </c>
      <c r="AI302" s="159">
        <v>0</v>
      </c>
      <c r="AJ302" s="159">
        <v>0</v>
      </c>
      <c r="AK302" s="159">
        <v>0</v>
      </c>
      <c r="AL302" s="159">
        <v>0</v>
      </c>
      <c r="AM302" s="159">
        <v>0</v>
      </c>
      <c r="AN302" s="159">
        <v>0</v>
      </c>
    </row>
    <row r="303" spans="24:40" ht="11.5" hidden="1" customHeight="1" x14ac:dyDescent="0.25">
      <c r="X303" s="159">
        <v>0</v>
      </c>
      <c r="Y303" s="159">
        <v>0</v>
      </c>
      <c r="Z303" s="159">
        <v>0</v>
      </c>
      <c r="AA303" s="159">
        <v>0</v>
      </c>
      <c r="AB303" s="159">
        <v>0</v>
      </c>
      <c r="AC303" s="159">
        <v>0</v>
      </c>
      <c r="AD303" s="159">
        <v>0</v>
      </c>
      <c r="AE303" s="159">
        <v>0</v>
      </c>
      <c r="AF303" s="159">
        <v>0</v>
      </c>
      <c r="AG303" s="159">
        <v>0</v>
      </c>
      <c r="AH303" s="159">
        <v>0</v>
      </c>
      <c r="AI303" s="159">
        <v>0</v>
      </c>
      <c r="AJ303" s="159">
        <v>0</v>
      </c>
      <c r="AK303" s="159">
        <v>0</v>
      </c>
      <c r="AL303" s="159">
        <v>0</v>
      </c>
      <c r="AM303" s="159">
        <v>0</v>
      </c>
      <c r="AN303" s="159">
        <v>0</v>
      </c>
    </row>
    <row r="304" spans="24:40" ht="11.5" hidden="1" customHeight="1" x14ac:dyDescent="0.25">
      <c r="X304" s="159">
        <v>0</v>
      </c>
      <c r="Y304" s="159">
        <v>0</v>
      </c>
      <c r="Z304" s="159">
        <v>0</v>
      </c>
      <c r="AA304" s="159">
        <v>0</v>
      </c>
      <c r="AB304" s="159">
        <v>0</v>
      </c>
      <c r="AC304" s="159">
        <v>0</v>
      </c>
      <c r="AD304" s="159">
        <v>0</v>
      </c>
      <c r="AE304" s="159">
        <v>0</v>
      </c>
      <c r="AF304" s="159">
        <v>0</v>
      </c>
      <c r="AG304" s="159">
        <v>0</v>
      </c>
      <c r="AH304" s="159">
        <v>0</v>
      </c>
      <c r="AI304" s="159">
        <v>0</v>
      </c>
      <c r="AJ304" s="159">
        <v>0</v>
      </c>
      <c r="AK304" s="159">
        <v>0</v>
      </c>
      <c r="AL304" s="159">
        <v>0</v>
      </c>
      <c r="AM304" s="159">
        <v>0</v>
      </c>
      <c r="AN304" s="159">
        <v>0</v>
      </c>
    </row>
    <row r="305" spans="24:40" ht="11.5" hidden="1" customHeight="1" x14ac:dyDescent="0.25">
      <c r="X305" s="159">
        <v>0</v>
      </c>
      <c r="Y305" s="159">
        <v>0</v>
      </c>
      <c r="Z305" s="159">
        <v>0</v>
      </c>
      <c r="AA305" s="159">
        <v>0</v>
      </c>
      <c r="AB305" s="159">
        <v>0</v>
      </c>
      <c r="AC305" s="159">
        <v>0</v>
      </c>
      <c r="AD305" s="159">
        <v>0</v>
      </c>
      <c r="AE305" s="159">
        <v>0</v>
      </c>
      <c r="AF305" s="159">
        <v>0</v>
      </c>
      <c r="AG305" s="159">
        <v>0</v>
      </c>
      <c r="AH305" s="159">
        <v>0</v>
      </c>
      <c r="AI305" s="159">
        <v>0</v>
      </c>
      <c r="AJ305" s="159">
        <v>0</v>
      </c>
      <c r="AK305" s="159">
        <v>0</v>
      </c>
      <c r="AL305" s="159">
        <v>0</v>
      </c>
      <c r="AM305" s="159">
        <v>0</v>
      </c>
      <c r="AN305" s="159">
        <v>0</v>
      </c>
    </row>
    <row r="306" spans="24:40" ht="11.5" hidden="1" customHeight="1" x14ac:dyDescent="0.25">
      <c r="X306" s="159">
        <v>0</v>
      </c>
      <c r="Y306" s="159">
        <v>0</v>
      </c>
      <c r="Z306" s="159">
        <v>0</v>
      </c>
      <c r="AA306" s="159">
        <v>0</v>
      </c>
      <c r="AB306" s="159">
        <v>0</v>
      </c>
      <c r="AC306" s="159">
        <v>0</v>
      </c>
      <c r="AD306" s="159">
        <v>0</v>
      </c>
      <c r="AE306" s="159">
        <v>0</v>
      </c>
      <c r="AF306" s="159">
        <v>0</v>
      </c>
      <c r="AG306" s="159">
        <v>0</v>
      </c>
      <c r="AH306" s="159">
        <v>0</v>
      </c>
      <c r="AI306" s="159">
        <v>0</v>
      </c>
      <c r="AJ306" s="159">
        <v>0</v>
      </c>
      <c r="AK306" s="159">
        <v>0</v>
      </c>
      <c r="AL306" s="159">
        <v>0</v>
      </c>
      <c r="AM306" s="159">
        <v>0</v>
      </c>
      <c r="AN306" s="159">
        <v>0</v>
      </c>
    </row>
    <row r="307" spans="24:40" ht="11.5" hidden="1" customHeight="1" x14ac:dyDescent="0.25">
      <c r="X307" s="159">
        <v>0</v>
      </c>
      <c r="Y307" s="159">
        <v>0</v>
      </c>
      <c r="Z307" s="159">
        <v>0</v>
      </c>
      <c r="AA307" s="159">
        <v>0</v>
      </c>
      <c r="AB307" s="159">
        <v>0</v>
      </c>
      <c r="AC307" s="159">
        <v>0</v>
      </c>
      <c r="AD307" s="159">
        <v>0</v>
      </c>
      <c r="AE307" s="159">
        <v>0</v>
      </c>
      <c r="AF307" s="159">
        <v>0</v>
      </c>
      <c r="AG307" s="159">
        <v>0</v>
      </c>
      <c r="AH307" s="159">
        <v>0</v>
      </c>
      <c r="AI307" s="159">
        <v>0</v>
      </c>
      <c r="AJ307" s="159">
        <v>0</v>
      </c>
      <c r="AK307" s="159">
        <v>0</v>
      </c>
      <c r="AL307" s="159">
        <v>0</v>
      </c>
      <c r="AM307" s="159">
        <v>0</v>
      </c>
      <c r="AN307" s="159">
        <v>0</v>
      </c>
    </row>
    <row r="308" spans="24:40" ht="11.5" hidden="1" customHeight="1" x14ac:dyDescent="0.25">
      <c r="X308" s="159">
        <v>0</v>
      </c>
      <c r="Y308" s="159">
        <v>0</v>
      </c>
      <c r="Z308" s="159">
        <v>0</v>
      </c>
      <c r="AA308" s="159">
        <v>0</v>
      </c>
      <c r="AB308" s="159">
        <v>0</v>
      </c>
      <c r="AC308" s="159">
        <v>0</v>
      </c>
      <c r="AD308" s="159">
        <v>0</v>
      </c>
      <c r="AE308" s="159">
        <v>0</v>
      </c>
      <c r="AF308" s="159">
        <v>0</v>
      </c>
      <c r="AG308" s="159">
        <v>0</v>
      </c>
      <c r="AH308" s="159">
        <v>0</v>
      </c>
      <c r="AI308" s="159">
        <v>0</v>
      </c>
      <c r="AJ308" s="159">
        <v>0</v>
      </c>
      <c r="AK308" s="159">
        <v>0</v>
      </c>
      <c r="AL308" s="159">
        <v>0</v>
      </c>
      <c r="AM308" s="159">
        <v>0</v>
      </c>
      <c r="AN308" s="159">
        <v>0</v>
      </c>
    </row>
    <row r="309" spans="24:40" ht="11.5" hidden="1" customHeight="1" x14ac:dyDescent="0.25">
      <c r="X309" s="159">
        <v>0</v>
      </c>
      <c r="Y309" s="159">
        <v>0</v>
      </c>
      <c r="Z309" s="159">
        <v>0</v>
      </c>
      <c r="AA309" s="159">
        <v>0</v>
      </c>
      <c r="AB309" s="159">
        <v>0</v>
      </c>
      <c r="AC309" s="159">
        <v>0</v>
      </c>
      <c r="AD309" s="159">
        <v>0</v>
      </c>
      <c r="AE309" s="159">
        <v>0</v>
      </c>
      <c r="AF309" s="159">
        <v>0</v>
      </c>
      <c r="AG309" s="159">
        <v>0</v>
      </c>
      <c r="AH309" s="159">
        <v>0</v>
      </c>
      <c r="AI309" s="159">
        <v>0</v>
      </c>
      <c r="AJ309" s="159">
        <v>0</v>
      </c>
      <c r="AK309" s="159">
        <v>0</v>
      </c>
      <c r="AL309" s="159">
        <v>0</v>
      </c>
      <c r="AM309" s="159">
        <v>0</v>
      </c>
      <c r="AN309" s="159">
        <v>0</v>
      </c>
    </row>
    <row r="310" spans="24:40" ht="11.5" hidden="1" customHeight="1" x14ac:dyDescent="0.25">
      <c r="X310" s="159">
        <v>0</v>
      </c>
      <c r="Y310" s="159">
        <v>0</v>
      </c>
      <c r="Z310" s="159">
        <v>0</v>
      </c>
      <c r="AA310" s="159">
        <v>0</v>
      </c>
      <c r="AB310" s="159">
        <v>0</v>
      </c>
      <c r="AC310" s="159">
        <v>0</v>
      </c>
      <c r="AD310" s="159">
        <v>0</v>
      </c>
      <c r="AE310" s="159">
        <v>0</v>
      </c>
      <c r="AF310" s="159">
        <v>0</v>
      </c>
      <c r="AG310" s="159">
        <v>0</v>
      </c>
      <c r="AH310" s="159">
        <v>0</v>
      </c>
      <c r="AI310" s="159">
        <v>0</v>
      </c>
      <c r="AJ310" s="159">
        <v>0</v>
      </c>
      <c r="AK310" s="159">
        <v>0</v>
      </c>
      <c r="AL310" s="159">
        <v>0</v>
      </c>
      <c r="AM310" s="159">
        <v>0</v>
      </c>
      <c r="AN310" s="159">
        <v>0</v>
      </c>
    </row>
    <row r="311" spans="24:40" ht="11.5" hidden="1" customHeight="1" x14ac:dyDescent="0.25">
      <c r="X311" s="159">
        <v>0</v>
      </c>
      <c r="Y311" s="159">
        <v>0</v>
      </c>
      <c r="Z311" s="159">
        <v>0</v>
      </c>
      <c r="AA311" s="159">
        <v>0</v>
      </c>
      <c r="AB311" s="159">
        <v>0</v>
      </c>
      <c r="AC311" s="159">
        <v>0</v>
      </c>
      <c r="AD311" s="159">
        <v>0</v>
      </c>
      <c r="AE311" s="159">
        <v>0</v>
      </c>
      <c r="AF311" s="159">
        <v>0</v>
      </c>
      <c r="AG311" s="159">
        <v>0</v>
      </c>
      <c r="AH311" s="159">
        <v>0</v>
      </c>
      <c r="AI311" s="159">
        <v>0</v>
      </c>
      <c r="AJ311" s="159">
        <v>0</v>
      </c>
      <c r="AK311" s="159">
        <v>0</v>
      </c>
      <c r="AL311" s="159">
        <v>0</v>
      </c>
      <c r="AM311" s="159">
        <v>0</v>
      </c>
      <c r="AN311" s="159">
        <v>0</v>
      </c>
    </row>
    <row r="312" spans="24:40" ht="11.5" hidden="1" customHeight="1" x14ac:dyDescent="0.25">
      <c r="X312" s="159">
        <v>0</v>
      </c>
      <c r="Y312" s="159">
        <v>0</v>
      </c>
      <c r="Z312" s="159">
        <v>0</v>
      </c>
      <c r="AA312" s="159">
        <v>0</v>
      </c>
      <c r="AB312" s="159">
        <v>0</v>
      </c>
      <c r="AC312" s="159">
        <v>0</v>
      </c>
      <c r="AD312" s="159">
        <v>0</v>
      </c>
      <c r="AE312" s="159">
        <v>0</v>
      </c>
      <c r="AF312" s="159">
        <v>0</v>
      </c>
      <c r="AG312" s="159">
        <v>0</v>
      </c>
      <c r="AH312" s="159">
        <v>0</v>
      </c>
      <c r="AI312" s="159">
        <v>0</v>
      </c>
      <c r="AJ312" s="159">
        <v>0</v>
      </c>
      <c r="AK312" s="159">
        <v>0</v>
      </c>
      <c r="AL312" s="159">
        <v>0</v>
      </c>
      <c r="AM312" s="159">
        <v>0</v>
      </c>
      <c r="AN312" s="159">
        <v>0</v>
      </c>
    </row>
    <row r="313" spans="24:40" ht="11.5" hidden="1" customHeight="1" x14ac:dyDescent="0.25">
      <c r="X313" s="159">
        <v>0</v>
      </c>
      <c r="Y313" s="159">
        <v>0</v>
      </c>
      <c r="Z313" s="159">
        <v>0</v>
      </c>
      <c r="AA313" s="159">
        <v>0</v>
      </c>
      <c r="AB313" s="159">
        <v>0</v>
      </c>
      <c r="AC313" s="159">
        <v>0</v>
      </c>
      <c r="AD313" s="159">
        <v>0</v>
      </c>
      <c r="AE313" s="159">
        <v>0</v>
      </c>
      <c r="AF313" s="159">
        <v>0</v>
      </c>
      <c r="AG313" s="159">
        <v>0</v>
      </c>
      <c r="AH313" s="159">
        <v>0</v>
      </c>
      <c r="AI313" s="159">
        <v>0</v>
      </c>
      <c r="AJ313" s="159">
        <v>0</v>
      </c>
      <c r="AK313" s="159">
        <v>0</v>
      </c>
      <c r="AL313" s="159">
        <v>0</v>
      </c>
      <c r="AM313" s="159">
        <v>0</v>
      </c>
      <c r="AN313" s="159">
        <v>0</v>
      </c>
    </row>
    <row r="314" spans="24:40" ht="11.5" hidden="1" customHeight="1" x14ac:dyDescent="0.25">
      <c r="X314" s="159">
        <v>0</v>
      </c>
      <c r="Y314" s="159">
        <v>0</v>
      </c>
      <c r="Z314" s="159">
        <v>0</v>
      </c>
      <c r="AA314" s="159">
        <v>0</v>
      </c>
      <c r="AB314" s="159">
        <v>0</v>
      </c>
      <c r="AC314" s="159">
        <v>0</v>
      </c>
      <c r="AD314" s="159">
        <v>0</v>
      </c>
      <c r="AE314" s="159">
        <v>0</v>
      </c>
      <c r="AF314" s="159">
        <v>0</v>
      </c>
      <c r="AG314" s="159">
        <v>0</v>
      </c>
      <c r="AH314" s="159">
        <v>0</v>
      </c>
      <c r="AI314" s="159">
        <v>0</v>
      </c>
      <c r="AJ314" s="159">
        <v>0</v>
      </c>
      <c r="AK314" s="159">
        <v>0</v>
      </c>
      <c r="AL314" s="159">
        <v>0</v>
      </c>
      <c r="AM314" s="159">
        <v>0</v>
      </c>
      <c r="AN314" s="159">
        <v>0</v>
      </c>
    </row>
    <row r="315" spans="24:40" ht="11.5" hidden="1" customHeight="1" x14ac:dyDescent="0.25">
      <c r="X315" s="159">
        <v>0</v>
      </c>
      <c r="Y315" s="159">
        <v>0</v>
      </c>
      <c r="Z315" s="159">
        <v>0</v>
      </c>
      <c r="AA315" s="159">
        <v>0</v>
      </c>
      <c r="AB315" s="159">
        <v>0</v>
      </c>
      <c r="AC315" s="159">
        <v>0</v>
      </c>
      <c r="AD315" s="159">
        <v>0</v>
      </c>
      <c r="AE315" s="159">
        <v>0</v>
      </c>
      <c r="AF315" s="159">
        <v>0</v>
      </c>
      <c r="AG315" s="159">
        <v>0</v>
      </c>
      <c r="AH315" s="159">
        <v>0</v>
      </c>
      <c r="AI315" s="159">
        <v>0</v>
      </c>
      <c r="AJ315" s="159">
        <v>0</v>
      </c>
      <c r="AK315" s="159">
        <v>0</v>
      </c>
      <c r="AL315" s="159">
        <v>0</v>
      </c>
      <c r="AM315" s="159">
        <v>0</v>
      </c>
      <c r="AN315" s="159">
        <v>0</v>
      </c>
    </row>
    <row r="316" spans="24:40" ht="11.5" hidden="1" customHeight="1" x14ac:dyDescent="0.25">
      <c r="X316" s="159">
        <v>0</v>
      </c>
      <c r="Y316" s="159">
        <v>0</v>
      </c>
      <c r="Z316" s="159">
        <v>0</v>
      </c>
      <c r="AA316" s="159">
        <v>0</v>
      </c>
      <c r="AB316" s="159">
        <v>0</v>
      </c>
      <c r="AC316" s="159">
        <v>0</v>
      </c>
      <c r="AD316" s="159">
        <v>0</v>
      </c>
      <c r="AE316" s="159">
        <v>0</v>
      </c>
      <c r="AF316" s="159">
        <v>0</v>
      </c>
      <c r="AG316" s="159">
        <v>0</v>
      </c>
      <c r="AH316" s="159">
        <v>0</v>
      </c>
      <c r="AI316" s="159">
        <v>0</v>
      </c>
      <c r="AJ316" s="159">
        <v>0</v>
      </c>
      <c r="AK316" s="159">
        <v>0</v>
      </c>
      <c r="AL316" s="159">
        <v>0</v>
      </c>
      <c r="AM316" s="159">
        <v>0</v>
      </c>
      <c r="AN316" s="159">
        <v>0</v>
      </c>
    </row>
    <row r="317" spans="24:40" ht="11.5" hidden="1" customHeight="1" x14ac:dyDescent="0.25">
      <c r="X317" s="159">
        <v>0</v>
      </c>
      <c r="Y317" s="159">
        <v>0</v>
      </c>
      <c r="Z317" s="159">
        <v>0</v>
      </c>
      <c r="AA317" s="159">
        <v>0</v>
      </c>
      <c r="AB317" s="159">
        <v>0</v>
      </c>
      <c r="AC317" s="159">
        <v>0</v>
      </c>
      <c r="AD317" s="159">
        <v>0</v>
      </c>
      <c r="AE317" s="159">
        <v>0</v>
      </c>
      <c r="AF317" s="159">
        <v>0</v>
      </c>
      <c r="AG317" s="159">
        <v>0</v>
      </c>
      <c r="AH317" s="159">
        <v>0</v>
      </c>
      <c r="AI317" s="159">
        <v>0</v>
      </c>
      <c r="AJ317" s="159">
        <v>0</v>
      </c>
      <c r="AK317" s="159">
        <v>0</v>
      </c>
      <c r="AL317" s="159">
        <v>0</v>
      </c>
      <c r="AM317" s="159">
        <v>0</v>
      </c>
      <c r="AN317" s="159">
        <v>0</v>
      </c>
    </row>
    <row r="318" spans="24:40" ht="11.5" hidden="1" customHeight="1" x14ac:dyDescent="0.25">
      <c r="X318" s="159">
        <v>0</v>
      </c>
      <c r="Y318" s="159">
        <v>0</v>
      </c>
      <c r="Z318" s="159">
        <v>0</v>
      </c>
      <c r="AA318" s="159">
        <v>0</v>
      </c>
      <c r="AB318" s="159">
        <v>0</v>
      </c>
      <c r="AC318" s="159">
        <v>0</v>
      </c>
      <c r="AD318" s="159">
        <v>0</v>
      </c>
      <c r="AE318" s="159">
        <v>0</v>
      </c>
      <c r="AF318" s="159">
        <v>0</v>
      </c>
      <c r="AG318" s="159">
        <v>0</v>
      </c>
      <c r="AH318" s="159">
        <v>0</v>
      </c>
      <c r="AI318" s="159">
        <v>0</v>
      </c>
      <c r="AJ318" s="159">
        <v>0</v>
      </c>
      <c r="AK318" s="159">
        <v>0</v>
      </c>
      <c r="AL318" s="159">
        <v>0</v>
      </c>
      <c r="AM318" s="159">
        <v>0</v>
      </c>
      <c r="AN318" s="159">
        <v>0</v>
      </c>
    </row>
    <row r="319" spans="24:40" ht="11.5" hidden="1" customHeight="1" x14ac:dyDescent="0.25">
      <c r="X319" s="159">
        <v>0</v>
      </c>
      <c r="Y319" s="159">
        <v>0</v>
      </c>
      <c r="Z319" s="159">
        <v>0</v>
      </c>
      <c r="AA319" s="159">
        <v>0</v>
      </c>
      <c r="AB319" s="159">
        <v>0</v>
      </c>
      <c r="AC319" s="159">
        <v>0</v>
      </c>
      <c r="AD319" s="159">
        <v>0</v>
      </c>
      <c r="AE319" s="159">
        <v>0</v>
      </c>
      <c r="AF319" s="159">
        <v>0</v>
      </c>
      <c r="AG319" s="159">
        <v>0</v>
      </c>
      <c r="AH319" s="159">
        <v>0</v>
      </c>
      <c r="AI319" s="159">
        <v>0</v>
      </c>
      <c r="AJ319" s="159">
        <v>0</v>
      </c>
      <c r="AK319" s="159">
        <v>0</v>
      </c>
      <c r="AL319" s="159">
        <v>0</v>
      </c>
      <c r="AM319" s="159">
        <v>0</v>
      </c>
      <c r="AN319" s="159">
        <v>0</v>
      </c>
    </row>
    <row r="320" spans="24:40" ht="11.5" hidden="1" customHeight="1" x14ac:dyDescent="0.25">
      <c r="X320" s="159">
        <v>0</v>
      </c>
      <c r="Y320" s="159">
        <v>0</v>
      </c>
      <c r="Z320" s="159">
        <v>0</v>
      </c>
      <c r="AA320" s="159">
        <v>0</v>
      </c>
      <c r="AB320" s="159">
        <v>0</v>
      </c>
      <c r="AC320" s="159">
        <v>0</v>
      </c>
      <c r="AD320" s="159">
        <v>0</v>
      </c>
      <c r="AE320" s="159">
        <v>0</v>
      </c>
      <c r="AF320" s="159">
        <v>0</v>
      </c>
      <c r="AG320" s="159">
        <v>0</v>
      </c>
      <c r="AH320" s="159">
        <v>0</v>
      </c>
      <c r="AI320" s="159">
        <v>0</v>
      </c>
      <c r="AJ320" s="159">
        <v>0</v>
      </c>
      <c r="AK320" s="159">
        <v>0</v>
      </c>
      <c r="AL320" s="159">
        <v>0</v>
      </c>
      <c r="AM320" s="159">
        <v>0</v>
      </c>
      <c r="AN320" s="159">
        <v>0</v>
      </c>
    </row>
    <row r="321" spans="24:40" ht="11.5" hidden="1" customHeight="1" x14ac:dyDescent="0.25">
      <c r="X321" s="159">
        <v>0</v>
      </c>
      <c r="Y321" s="159">
        <v>0</v>
      </c>
      <c r="Z321" s="159">
        <v>0</v>
      </c>
      <c r="AA321" s="159">
        <v>0</v>
      </c>
      <c r="AB321" s="159">
        <v>0</v>
      </c>
      <c r="AC321" s="159">
        <v>0</v>
      </c>
      <c r="AD321" s="159">
        <v>0</v>
      </c>
      <c r="AE321" s="159">
        <v>0</v>
      </c>
      <c r="AF321" s="159">
        <v>0</v>
      </c>
      <c r="AG321" s="159">
        <v>0</v>
      </c>
      <c r="AH321" s="159">
        <v>0</v>
      </c>
      <c r="AI321" s="159">
        <v>0</v>
      </c>
      <c r="AJ321" s="159">
        <v>0</v>
      </c>
      <c r="AK321" s="159">
        <v>0</v>
      </c>
      <c r="AL321" s="159">
        <v>0</v>
      </c>
      <c r="AM321" s="159">
        <v>0</v>
      </c>
      <c r="AN321" s="159">
        <v>0</v>
      </c>
    </row>
    <row r="322" spans="24:40" ht="11.5" hidden="1" customHeight="1" x14ac:dyDescent="0.25">
      <c r="X322" s="159">
        <v>0</v>
      </c>
      <c r="Y322" s="159">
        <v>0</v>
      </c>
      <c r="Z322" s="159">
        <v>0</v>
      </c>
      <c r="AA322" s="159">
        <v>0</v>
      </c>
      <c r="AB322" s="159">
        <v>0</v>
      </c>
      <c r="AC322" s="159">
        <v>0</v>
      </c>
      <c r="AD322" s="159">
        <v>0</v>
      </c>
      <c r="AE322" s="159">
        <v>0</v>
      </c>
      <c r="AF322" s="159">
        <v>0</v>
      </c>
      <c r="AG322" s="159">
        <v>0</v>
      </c>
      <c r="AH322" s="159">
        <v>0</v>
      </c>
      <c r="AI322" s="159">
        <v>0</v>
      </c>
      <c r="AJ322" s="159">
        <v>0</v>
      </c>
      <c r="AK322" s="159">
        <v>0</v>
      </c>
      <c r="AL322" s="159">
        <v>0</v>
      </c>
      <c r="AM322" s="159">
        <v>0</v>
      </c>
      <c r="AN322" s="159">
        <v>0</v>
      </c>
    </row>
    <row r="323" spans="24:40" ht="11.5" hidden="1" customHeight="1" x14ac:dyDescent="0.25">
      <c r="X323" s="159">
        <v>0</v>
      </c>
      <c r="Y323" s="159">
        <v>0</v>
      </c>
      <c r="Z323" s="159">
        <v>0</v>
      </c>
      <c r="AA323" s="159">
        <v>0</v>
      </c>
      <c r="AB323" s="159">
        <v>0</v>
      </c>
      <c r="AC323" s="159">
        <v>0</v>
      </c>
      <c r="AD323" s="159">
        <v>0</v>
      </c>
      <c r="AE323" s="159">
        <v>0</v>
      </c>
      <c r="AF323" s="159">
        <v>0</v>
      </c>
      <c r="AG323" s="159">
        <v>0</v>
      </c>
      <c r="AH323" s="159">
        <v>0</v>
      </c>
      <c r="AI323" s="159">
        <v>0</v>
      </c>
      <c r="AJ323" s="159">
        <v>0</v>
      </c>
      <c r="AK323" s="159">
        <v>0</v>
      </c>
      <c r="AL323" s="159">
        <v>0</v>
      </c>
      <c r="AM323" s="159">
        <v>0</v>
      </c>
      <c r="AN323" s="159">
        <v>0</v>
      </c>
    </row>
    <row r="324" spans="24:40" ht="11.5" hidden="1" customHeight="1" x14ac:dyDescent="0.25">
      <c r="X324" s="159">
        <v>0</v>
      </c>
      <c r="Y324" s="159">
        <v>0</v>
      </c>
      <c r="Z324" s="159">
        <v>0</v>
      </c>
      <c r="AA324" s="159">
        <v>0</v>
      </c>
      <c r="AB324" s="159">
        <v>0</v>
      </c>
      <c r="AC324" s="159">
        <v>0</v>
      </c>
      <c r="AD324" s="159">
        <v>0</v>
      </c>
      <c r="AE324" s="159">
        <v>0</v>
      </c>
      <c r="AF324" s="159">
        <v>0</v>
      </c>
      <c r="AG324" s="159">
        <v>0</v>
      </c>
      <c r="AH324" s="159">
        <v>0</v>
      </c>
      <c r="AI324" s="159">
        <v>0</v>
      </c>
      <c r="AJ324" s="159">
        <v>0</v>
      </c>
      <c r="AK324" s="159">
        <v>0</v>
      </c>
      <c r="AL324" s="159">
        <v>0</v>
      </c>
      <c r="AM324" s="159">
        <v>0</v>
      </c>
      <c r="AN324" s="159">
        <v>0</v>
      </c>
    </row>
    <row r="325" spans="24:40" ht="11.5" hidden="1" customHeight="1" x14ac:dyDescent="0.25">
      <c r="X325" s="159">
        <v>0</v>
      </c>
      <c r="Y325" s="159">
        <v>0</v>
      </c>
      <c r="Z325" s="159">
        <v>0</v>
      </c>
      <c r="AA325" s="159">
        <v>0</v>
      </c>
      <c r="AB325" s="159">
        <v>0</v>
      </c>
      <c r="AC325" s="159">
        <v>0</v>
      </c>
      <c r="AD325" s="159">
        <v>0</v>
      </c>
      <c r="AE325" s="159">
        <v>0</v>
      </c>
      <c r="AF325" s="159">
        <v>0</v>
      </c>
      <c r="AG325" s="159">
        <v>0</v>
      </c>
      <c r="AH325" s="159">
        <v>0</v>
      </c>
      <c r="AI325" s="159">
        <v>0</v>
      </c>
      <c r="AJ325" s="159">
        <v>0</v>
      </c>
      <c r="AK325" s="159">
        <v>0</v>
      </c>
      <c r="AL325" s="159">
        <v>0</v>
      </c>
      <c r="AM325" s="159">
        <v>0</v>
      </c>
      <c r="AN325" s="159">
        <v>0</v>
      </c>
    </row>
    <row r="326" spans="24:40" ht="11.5" hidden="1" customHeight="1" x14ac:dyDescent="0.25">
      <c r="X326" s="159">
        <v>0</v>
      </c>
      <c r="Y326" s="159">
        <v>0</v>
      </c>
      <c r="Z326" s="159">
        <v>0</v>
      </c>
      <c r="AA326" s="159">
        <v>0</v>
      </c>
      <c r="AB326" s="159">
        <v>0</v>
      </c>
      <c r="AC326" s="159">
        <v>0</v>
      </c>
      <c r="AD326" s="159">
        <v>0</v>
      </c>
      <c r="AE326" s="159">
        <v>0</v>
      </c>
      <c r="AF326" s="159">
        <v>0</v>
      </c>
      <c r="AG326" s="159">
        <v>0</v>
      </c>
      <c r="AH326" s="159">
        <v>0</v>
      </c>
      <c r="AI326" s="159">
        <v>0</v>
      </c>
      <c r="AJ326" s="159">
        <v>0</v>
      </c>
      <c r="AK326" s="159">
        <v>0</v>
      </c>
      <c r="AL326" s="159">
        <v>0</v>
      </c>
      <c r="AM326" s="159">
        <v>0</v>
      </c>
      <c r="AN326" s="159">
        <v>0</v>
      </c>
    </row>
    <row r="327" spans="24:40" ht="11.5" hidden="1" customHeight="1" x14ac:dyDescent="0.25">
      <c r="X327" s="159"/>
      <c r="Y327" s="159"/>
      <c r="Z327" s="159"/>
      <c r="AA327" s="159"/>
      <c r="AB327" s="159"/>
      <c r="AC327" s="159"/>
      <c r="AD327" s="159"/>
      <c r="AE327" s="159"/>
      <c r="AF327" s="159"/>
      <c r="AG327" s="159"/>
      <c r="AH327" s="159"/>
      <c r="AI327" s="159"/>
      <c r="AJ327" s="159"/>
      <c r="AK327" s="159"/>
      <c r="AL327" s="159"/>
      <c r="AM327" s="159"/>
      <c r="AN327" s="159"/>
    </row>
    <row r="328" spans="24:40" ht="11.5" hidden="1" customHeight="1" x14ac:dyDescent="0.25">
      <c r="X328" s="159"/>
      <c r="Y328" s="159"/>
      <c r="Z328" s="159"/>
      <c r="AA328" s="159"/>
      <c r="AB328" s="159"/>
      <c r="AC328" s="159"/>
      <c r="AD328" s="159"/>
      <c r="AE328" s="159"/>
      <c r="AF328" s="159"/>
      <c r="AG328" s="159"/>
      <c r="AH328" s="159"/>
      <c r="AI328" s="159"/>
      <c r="AJ328" s="159"/>
      <c r="AK328" s="159"/>
      <c r="AL328" s="159"/>
      <c r="AM328" s="159"/>
      <c r="AN328" s="159"/>
    </row>
    <row r="329" spans="24:40" ht="11.5" hidden="1" customHeight="1" x14ac:dyDescent="0.25">
      <c r="X329" s="159"/>
      <c r="Y329" s="159"/>
      <c r="Z329" s="159"/>
      <c r="AA329" s="159"/>
      <c r="AB329" s="159"/>
      <c r="AC329" s="159"/>
      <c r="AD329" s="159"/>
      <c r="AE329" s="159"/>
      <c r="AF329" s="159"/>
      <c r="AG329" s="159"/>
      <c r="AH329" s="159"/>
      <c r="AI329" s="159"/>
      <c r="AJ329" s="159"/>
      <c r="AK329" s="159"/>
      <c r="AL329" s="159"/>
      <c r="AM329" s="159"/>
      <c r="AN329" s="159"/>
    </row>
    <row r="330" spans="24:40" ht="11.5" hidden="1" customHeight="1" x14ac:dyDescent="0.25">
      <c r="X330" s="159"/>
      <c r="Y330" s="159"/>
      <c r="Z330" s="159"/>
      <c r="AA330" s="159"/>
      <c r="AB330" s="159"/>
      <c r="AC330" s="159"/>
      <c r="AD330" s="159"/>
      <c r="AE330" s="159"/>
      <c r="AF330" s="159"/>
      <c r="AG330" s="159"/>
      <c r="AH330" s="159"/>
      <c r="AI330" s="159"/>
      <c r="AJ330" s="159"/>
      <c r="AK330" s="159"/>
      <c r="AL330" s="159"/>
      <c r="AM330" s="159"/>
      <c r="AN330" s="159"/>
    </row>
    <row r="331" spans="24:40" ht="11.5" hidden="1" customHeight="1" x14ac:dyDescent="0.25">
      <c r="X331" s="159"/>
      <c r="Y331" s="159"/>
      <c r="Z331" s="159"/>
      <c r="AA331" s="159"/>
      <c r="AB331" s="159"/>
      <c r="AC331" s="159"/>
      <c r="AD331" s="159"/>
      <c r="AE331" s="159"/>
      <c r="AF331" s="159"/>
      <c r="AG331" s="159"/>
      <c r="AH331" s="159"/>
      <c r="AI331" s="159"/>
      <c r="AJ331" s="159"/>
      <c r="AK331" s="159"/>
      <c r="AL331" s="159"/>
      <c r="AM331" s="159"/>
      <c r="AN331" s="159"/>
    </row>
    <row r="332" spans="24:40" ht="11.5" hidden="1" customHeight="1" x14ac:dyDescent="0.25">
      <c r="X332" s="159"/>
      <c r="Y332" s="159"/>
      <c r="Z332" s="159"/>
      <c r="AA332" s="159"/>
      <c r="AB332" s="159"/>
      <c r="AC332" s="159"/>
      <c r="AD332" s="159"/>
      <c r="AE332" s="159"/>
      <c r="AF332" s="159"/>
      <c r="AG332" s="159"/>
      <c r="AH332" s="159"/>
      <c r="AI332" s="159"/>
      <c r="AJ332" s="159"/>
      <c r="AK332" s="159"/>
      <c r="AL332" s="159"/>
      <c r="AM332" s="159"/>
      <c r="AN332" s="159"/>
    </row>
    <row r="333" spans="24:40" ht="11.5" hidden="1" customHeight="1" x14ac:dyDescent="0.25">
      <c r="X333" s="159"/>
      <c r="Y333" s="159"/>
      <c r="Z333" s="159"/>
      <c r="AA333" s="159"/>
      <c r="AB333" s="159"/>
      <c r="AC333" s="159"/>
      <c r="AD333" s="159"/>
      <c r="AE333" s="159"/>
      <c r="AF333" s="159"/>
      <c r="AG333" s="159"/>
      <c r="AH333" s="159"/>
      <c r="AI333" s="159"/>
      <c r="AJ333" s="159"/>
      <c r="AK333" s="159"/>
      <c r="AL333" s="159"/>
      <c r="AM333" s="159"/>
      <c r="AN333" s="159"/>
    </row>
    <row r="334" spans="24:40" ht="11.5" hidden="1" customHeight="1" x14ac:dyDescent="0.25">
      <c r="X334" s="159"/>
      <c r="Y334" s="159"/>
      <c r="Z334" s="159"/>
      <c r="AA334" s="159"/>
      <c r="AB334" s="159"/>
      <c r="AC334" s="159"/>
      <c r="AD334" s="159"/>
      <c r="AE334" s="159"/>
      <c r="AF334" s="159"/>
      <c r="AG334" s="159"/>
      <c r="AH334" s="159"/>
      <c r="AI334" s="159"/>
      <c r="AJ334" s="159"/>
      <c r="AK334" s="159"/>
      <c r="AL334" s="159"/>
      <c r="AM334" s="159"/>
      <c r="AN334" s="159"/>
    </row>
    <row r="335" spans="24:40" ht="11.5" hidden="1" customHeight="1" x14ac:dyDescent="0.25">
      <c r="X335" s="159"/>
      <c r="Y335" s="159"/>
      <c r="Z335" s="159"/>
      <c r="AA335" s="159"/>
      <c r="AB335" s="159"/>
      <c r="AC335" s="159"/>
      <c r="AD335" s="159"/>
      <c r="AE335" s="159"/>
      <c r="AF335" s="159"/>
      <c r="AG335" s="159"/>
      <c r="AH335" s="159"/>
      <c r="AI335" s="159"/>
      <c r="AJ335" s="159"/>
      <c r="AK335" s="159"/>
      <c r="AL335" s="159"/>
      <c r="AM335" s="159"/>
      <c r="AN335" s="159"/>
    </row>
    <row r="336" spans="24:40" ht="11.5" hidden="1" customHeight="1" x14ac:dyDescent="0.25">
      <c r="X336" s="159"/>
      <c r="Y336" s="159"/>
      <c r="Z336" s="159"/>
      <c r="AA336" s="159"/>
      <c r="AB336" s="159"/>
      <c r="AC336" s="159"/>
      <c r="AD336" s="159"/>
      <c r="AE336" s="159"/>
      <c r="AF336" s="159"/>
      <c r="AG336" s="159"/>
      <c r="AH336" s="159"/>
      <c r="AI336" s="159"/>
      <c r="AJ336" s="159"/>
      <c r="AK336" s="159"/>
      <c r="AL336" s="159"/>
      <c r="AM336" s="159"/>
      <c r="AN336" s="159"/>
    </row>
    <row r="337" ht="11.5" hidden="1" customHeight="1" x14ac:dyDescent="0.25"/>
    <row r="338" ht="11.5" hidden="1" customHeight="1" x14ac:dyDescent="0.25"/>
    <row r="339" ht="11.5" hidden="1" customHeight="1" x14ac:dyDescent="0.25"/>
    <row r="340" ht="11.5" hidden="1" customHeight="1" x14ac:dyDescent="0.25"/>
    <row r="341" ht="11.5" hidden="1" customHeight="1" x14ac:dyDescent="0.25"/>
    <row r="342" ht="11.5" hidden="1" customHeight="1" x14ac:dyDescent="0.25"/>
    <row r="343" ht="11.5" hidden="1" customHeight="1" x14ac:dyDescent="0.25"/>
    <row r="344" ht="11.5" hidden="1" customHeight="1" x14ac:dyDescent="0.25"/>
    <row r="345" ht="11.5" hidden="1" customHeight="1" x14ac:dyDescent="0.25"/>
    <row r="346" ht="11.5" hidden="1" customHeight="1" x14ac:dyDescent="0.25"/>
    <row r="347" ht="11.5" hidden="1" customHeight="1" x14ac:dyDescent="0.25"/>
    <row r="348" ht="11.5" hidden="1" customHeight="1" x14ac:dyDescent="0.25"/>
    <row r="349" ht="11.5" hidden="1" customHeight="1" x14ac:dyDescent="0.25"/>
    <row r="350" ht="11.5" hidden="1" customHeight="1" x14ac:dyDescent="0.25"/>
    <row r="351" ht="11.5" hidden="1" customHeight="1" x14ac:dyDescent="0.25"/>
    <row r="352" ht="11.5" hidden="1" customHeight="1" x14ac:dyDescent="0.25"/>
    <row r="353" ht="11.5" hidden="1" customHeight="1" x14ac:dyDescent="0.25"/>
    <row r="354" ht="11.5" hidden="1" customHeight="1" x14ac:dyDescent="0.25"/>
    <row r="355" ht="11.5" hidden="1" customHeight="1" x14ac:dyDescent="0.25"/>
    <row r="356" ht="11.5" hidden="1" customHeight="1" x14ac:dyDescent="0.25"/>
    <row r="357" ht="11.5" hidden="1" customHeight="1" x14ac:dyDescent="0.25"/>
    <row r="358" ht="11.5" hidden="1" customHeight="1" x14ac:dyDescent="0.25"/>
    <row r="359" ht="11.5" hidden="1" customHeight="1" x14ac:dyDescent="0.25"/>
    <row r="360" ht="11.5" hidden="1" customHeight="1" x14ac:dyDescent="0.25"/>
    <row r="361" ht="11.5" hidden="1" customHeight="1" x14ac:dyDescent="0.25"/>
    <row r="362" ht="11.5" hidden="1" customHeight="1" x14ac:dyDescent="0.25"/>
    <row r="363" ht="11.5" hidden="1" customHeight="1" x14ac:dyDescent="0.25"/>
    <row r="364" ht="11.5" hidden="1" customHeight="1" x14ac:dyDescent="0.25"/>
    <row r="365" ht="11.5" hidden="1" customHeight="1" x14ac:dyDescent="0.25"/>
    <row r="366" ht="11.5" hidden="1" customHeight="1" x14ac:dyDescent="0.25"/>
    <row r="367" ht="11.5" hidden="1" customHeight="1" x14ac:dyDescent="0.25"/>
    <row r="368" ht="11.5" hidden="1" customHeight="1" x14ac:dyDescent="0.25"/>
    <row r="369" ht="11.5" hidden="1" customHeight="1" x14ac:dyDescent="0.25"/>
    <row r="370" ht="11.5" hidden="1" customHeight="1" x14ac:dyDescent="0.25"/>
    <row r="371" ht="11.5" hidden="1" customHeight="1" x14ac:dyDescent="0.25"/>
    <row r="372" ht="11.5" hidden="1" customHeight="1" x14ac:dyDescent="0.25"/>
    <row r="373" ht="11.5" hidden="1" customHeight="1" x14ac:dyDescent="0.25"/>
    <row r="374" ht="11.5" hidden="1" customHeight="1" x14ac:dyDescent="0.25"/>
    <row r="375" ht="11.5" hidden="1" customHeight="1" x14ac:dyDescent="0.25"/>
    <row r="376" ht="11.5" hidden="1" customHeight="1" x14ac:dyDescent="0.25"/>
    <row r="377" ht="11.5" hidden="1" customHeight="1" x14ac:dyDescent="0.25"/>
    <row r="378" ht="11.5" hidden="1" customHeight="1" x14ac:dyDescent="0.25"/>
    <row r="379" ht="11.5" hidden="1" customHeight="1" x14ac:dyDescent="0.25"/>
    <row r="380" ht="11.5" hidden="1" customHeight="1" x14ac:dyDescent="0.25"/>
    <row r="381" ht="11.5" hidden="1" customHeight="1" x14ac:dyDescent="0.25"/>
    <row r="382" ht="11.5" hidden="1" customHeight="1" x14ac:dyDescent="0.25"/>
    <row r="383" ht="11.5" hidden="1" customHeight="1" x14ac:dyDescent="0.25"/>
    <row r="384" ht="11.5" hidden="1" customHeight="1" x14ac:dyDescent="0.25"/>
    <row r="385" ht="11.5" hidden="1" customHeight="1" x14ac:dyDescent="0.25"/>
    <row r="386" ht="11.5" hidden="1" customHeight="1" x14ac:dyDescent="0.25"/>
    <row r="387" ht="11.5" hidden="1" customHeight="1" x14ac:dyDescent="0.25"/>
    <row r="388" ht="11.5" hidden="1" customHeight="1" x14ac:dyDescent="0.25"/>
    <row r="389" ht="11.5" hidden="1" customHeight="1" x14ac:dyDescent="0.25"/>
    <row r="390" ht="11.5" hidden="1" customHeight="1" x14ac:dyDescent="0.25"/>
    <row r="391" ht="11.5" hidden="1" customHeight="1" x14ac:dyDescent="0.25"/>
    <row r="392" ht="11.5" hidden="1" customHeight="1" x14ac:dyDescent="0.25"/>
    <row r="393" ht="11.5" hidden="1" customHeight="1" x14ac:dyDescent="0.25"/>
    <row r="394" ht="11.5" hidden="1" customHeight="1" x14ac:dyDescent="0.25"/>
    <row r="395" ht="11.5" hidden="1" customHeight="1" x14ac:dyDescent="0.25"/>
    <row r="396" ht="11.5" hidden="1" customHeight="1" x14ac:dyDescent="0.25"/>
    <row r="397" ht="11.5" hidden="1" customHeight="1" x14ac:dyDescent="0.25"/>
    <row r="398" ht="11.5" hidden="1" customHeight="1" x14ac:dyDescent="0.25"/>
    <row r="399" ht="11.5" hidden="1" customHeight="1" x14ac:dyDescent="0.25"/>
    <row r="400" ht="11.5" hidden="1" customHeight="1" x14ac:dyDescent="0.25"/>
  </sheetData>
  <sheetProtection algorithmName="SHA-512" hashValue="FmuCBtciftdcnh6cZwjmrTEjMGMaJWic5zhqexagKQbgTw1+vQx3aNaSelE06yFerEX6Zpnoq2atOsNU6CWbtQ==" saltValue="Bbm5CzJpD6rmidG/YpzHuw==" spinCount="100000" sheet="1" selectLockedCells="1" selectUnlockedCells="1"/>
  <mergeCells count="21">
    <mergeCell ref="X246:AN246"/>
    <mergeCell ref="N35:P39"/>
    <mergeCell ref="D35:L39"/>
    <mergeCell ref="C10:C11"/>
    <mergeCell ref="F1:H1"/>
    <mergeCell ref="J1:L1"/>
    <mergeCell ref="N1:P1"/>
    <mergeCell ref="X165:AN165"/>
    <mergeCell ref="X84:AN84"/>
    <mergeCell ref="J10:J11"/>
    <mergeCell ref="K10:K11"/>
    <mergeCell ref="L10:L11"/>
    <mergeCell ref="N10:N11"/>
    <mergeCell ref="O10:O11"/>
    <mergeCell ref="P10:P11"/>
    <mergeCell ref="N20:P24"/>
    <mergeCell ref="N25:P29"/>
    <mergeCell ref="N30:P34"/>
    <mergeCell ref="D20:L24"/>
    <mergeCell ref="D25:L29"/>
    <mergeCell ref="D30:L34"/>
  </mergeCells>
  <conditionalFormatting sqref="N12:P18 N3:P10 N25">
    <cfRule type="cellIs" dxfId="7" priority="7" stopIfTrue="1" operator="equal">
      <formula>TRUE</formula>
    </cfRule>
    <cfRule type="containsText" dxfId="6" priority="8" operator="containsText" text="FALSE">
      <formula>NOT(ISERROR(SEARCH("FALSE",N3)))</formula>
    </cfRule>
  </conditionalFormatting>
  <conditionalFormatting sqref="N35">
    <cfRule type="cellIs" dxfId="5" priority="1" stopIfTrue="1" operator="equal">
      <formula>TRUE</formula>
    </cfRule>
    <cfRule type="containsText" dxfId="4" priority="2" operator="containsText" text="FALSE">
      <formula>NOT(ISERROR(SEARCH("FALSE",N35)))</formula>
    </cfRule>
  </conditionalFormatting>
  <conditionalFormatting sqref="N20">
    <cfRule type="cellIs" dxfId="3" priority="5" stopIfTrue="1" operator="equal">
      <formula>TRUE</formula>
    </cfRule>
    <cfRule type="containsText" dxfId="2" priority="6" operator="containsText" text="FALSE">
      <formula>NOT(ISERROR(SEARCH("FALSE",N20)))</formula>
    </cfRule>
  </conditionalFormatting>
  <conditionalFormatting sqref="N30">
    <cfRule type="cellIs" dxfId="1" priority="3" stopIfTrue="1" operator="equal">
      <formula>TRUE</formula>
    </cfRule>
    <cfRule type="containsText" dxfId="0" priority="4" operator="containsText" text="FALSE">
      <formula>NOT(ISERROR(SEARCH("FALSE",N30)))</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185"/>
  <sheetViews>
    <sheetView zoomScale="115" zoomScaleNormal="115" workbookViewId="0">
      <pane ySplit="1" topLeftCell="A2" activePane="bottomLeft" state="frozen"/>
      <selection pane="bottomLeft" activeCell="A2" sqref="A2"/>
    </sheetView>
  </sheetViews>
  <sheetFormatPr defaultRowHeight="12.5" x14ac:dyDescent="0.25"/>
  <cols>
    <col min="1" max="1" width="13.26953125" bestFit="1" customWidth="1"/>
    <col min="2" max="2" width="12.26953125" bestFit="1" customWidth="1"/>
    <col min="4" max="4" width="13.7265625" bestFit="1" customWidth="1"/>
    <col min="5" max="5" width="12.81640625" bestFit="1" customWidth="1"/>
    <col min="6" max="6" width="10.54296875" bestFit="1" customWidth="1"/>
    <col min="7" max="7" width="19.26953125" bestFit="1" customWidth="1"/>
    <col min="8" max="8" width="24.81640625" style="121" bestFit="1" customWidth="1"/>
    <col min="9" max="9" width="25.7265625" bestFit="1" customWidth="1"/>
    <col min="10" max="10" width="24" bestFit="1" customWidth="1"/>
  </cols>
  <sheetData>
    <row r="1" spans="1:10" ht="14.5" x14ac:dyDescent="0.35">
      <c r="A1" s="160" t="s">
        <v>185</v>
      </c>
      <c r="B1" s="161" t="s">
        <v>186</v>
      </c>
      <c r="C1" s="160"/>
      <c r="D1" s="160" t="s">
        <v>187</v>
      </c>
      <c r="E1" s="160" t="s">
        <v>188</v>
      </c>
      <c r="F1" s="160" t="s">
        <v>189</v>
      </c>
      <c r="G1" s="160" t="s">
        <v>190</v>
      </c>
      <c r="H1" s="160" t="s">
        <v>191</v>
      </c>
      <c r="I1" s="160" t="s">
        <v>192</v>
      </c>
      <c r="J1" s="160" t="s">
        <v>193</v>
      </c>
    </row>
    <row r="2" spans="1:10" ht="14.5" x14ac:dyDescent="0.35">
      <c r="A2" s="162">
        <v>10004</v>
      </c>
      <c r="B2" s="162" t="s">
        <v>194</v>
      </c>
      <c r="D2" s="163">
        <v>24</v>
      </c>
      <c r="E2" s="163" t="s">
        <v>195</v>
      </c>
      <c r="F2" s="162">
        <v>2021</v>
      </c>
      <c r="G2" s="164">
        <v>74314</v>
      </c>
      <c r="H2" s="164">
        <v>6951</v>
      </c>
      <c r="I2" s="164">
        <v>0</v>
      </c>
      <c r="J2" s="164">
        <v>936</v>
      </c>
    </row>
    <row r="3" spans="1:10" ht="14.5" x14ac:dyDescent="0.35">
      <c r="A3" s="162">
        <v>10014</v>
      </c>
      <c r="B3" s="162" t="s">
        <v>196</v>
      </c>
      <c r="D3" s="163">
        <v>1</v>
      </c>
      <c r="E3" s="163" t="s">
        <v>195</v>
      </c>
      <c r="F3" s="162">
        <v>2021</v>
      </c>
      <c r="G3" s="164">
        <v>32583156</v>
      </c>
      <c r="H3" s="164">
        <v>295691</v>
      </c>
      <c r="I3" s="164">
        <v>9061</v>
      </c>
      <c r="J3" s="164">
        <v>14172</v>
      </c>
    </row>
    <row r="4" spans="1:10" ht="14.5" x14ac:dyDescent="0.35">
      <c r="A4" s="162">
        <v>10014</v>
      </c>
      <c r="B4" s="162" t="s">
        <v>197</v>
      </c>
      <c r="D4" s="163">
        <v>2.1</v>
      </c>
      <c r="E4" s="163" t="s">
        <v>195</v>
      </c>
      <c r="F4" s="162">
        <v>2021</v>
      </c>
      <c r="G4" s="164">
        <v>26460697</v>
      </c>
      <c r="H4" s="164">
        <v>470292</v>
      </c>
      <c r="I4" s="164">
        <v>14411</v>
      </c>
      <c r="J4" s="164">
        <v>22540</v>
      </c>
    </row>
    <row r="5" spans="1:10" ht="14.5" x14ac:dyDescent="0.35">
      <c r="A5" s="162">
        <v>10014</v>
      </c>
      <c r="B5" s="162" t="s">
        <v>198</v>
      </c>
      <c r="D5" s="163">
        <v>9</v>
      </c>
      <c r="E5" s="163" t="s">
        <v>195</v>
      </c>
      <c r="F5" s="162">
        <v>2021</v>
      </c>
      <c r="G5" s="164">
        <v>14077105</v>
      </c>
      <c r="H5" s="164">
        <v>177811</v>
      </c>
      <c r="I5" s="164">
        <v>5448</v>
      </c>
      <c r="J5" s="164">
        <v>5312</v>
      </c>
    </row>
    <row r="6" spans="1:10" ht="14.5" x14ac:dyDescent="0.35">
      <c r="A6" s="162">
        <v>10030</v>
      </c>
      <c r="B6" s="162" t="s">
        <v>199</v>
      </c>
      <c r="D6" s="163">
        <v>1</v>
      </c>
      <c r="E6" s="163" t="s">
        <v>195</v>
      </c>
      <c r="F6" s="162">
        <v>2021</v>
      </c>
      <c r="G6" s="164">
        <v>574635</v>
      </c>
      <c r="H6" s="164">
        <v>7823</v>
      </c>
      <c r="I6" s="164">
        <v>176</v>
      </c>
      <c r="J6" s="164">
        <v>295</v>
      </c>
    </row>
    <row r="7" spans="1:10" ht="14.5" x14ac:dyDescent="0.35">
      <c r="A7" s="162">
        <v>10030</v>
      </c>
      <c r="B7" s="162" t="s">
        <v>200</v>
      </c>
      <c r="D7" s="163">
        <v>2.1</v>
      </c>
      <c r="E7" s="163" t="s">
        <v>195</v>
      </c>
      <c r="F7" s="162">
        <v>2021</v>
      </c>
      <c r="G7" s="164">
        <v>1956195</v>
      </c>
      <c r="H7" s="164">
        <v>6128</v>
      </c>
      <c r="I7" s="164">
        <v>134</v>
      </c>
      <c r="J7" s="164">
        <v>224</v>
      </c>
    </row>
    <row r="8" spans="1:10" ht="14.5" x14ac:dyDescent="0.35">
      <c r="A8" s="162">
        <v>10030</v>
      </c>
      <c r="B8" s="162" t="s">
        <v>201</v>
      </c>
      <c r="D8" s="163">
        <v>5.0999999999999996</v>
      </c>
      <c r="E8" s="163" t="s">
        <v>195</v>
      </c>
      <c r="F8" s="162">
        <v>2021</v>
      </c>
      <c r="G8" s="164">
        <v>17295</v>
      </c>
      <c r="H8" s="164">
        <v>341</v>
      </c>
      <c r="I8" s="164">
        <v>5</v>
      </c>
      <c r="J8" s="164">
        <v>8</v>
      </c>
    </row>
    <row r="9" spans="1:10" ht="14.5" x14ac:dyDescent="0.35">
      <c r="A9" s="162">
        <v>10030</v>
      </c>
      <c r="B9" s="162" t="s">
        <v>202</v>
      </c>
      <c r="D9" s="163">
        <v>9</v>
      </c>
      <c r="E9" s="163" t="s">
        <v>195</v>
      </c>
      <c r="F9" s="162">
        <v>2021</v>
      </c>
      <c r="G9" s="164">
        <v>18724689</v>
      </c>
      <c r="H9" s="164">
        <v>251845</v>
      </c>
      <c r="I9" s="164">
        <v>4475</v>
      </c>
      <c r="J9" s="164">
        <v>7279</v>
      </c>
    </row>
    <row r="10" spans="1:10" ht="14.5" x14ac:dyDescent="0.35">
      <c r="A10" s="162">
        <v>10030</v>
      </c>
      <c r="B10" s="162" t="s">
        <v>203</v>
      </c>
      <c r="D10" s="163">
        <v>17.100000000000001</v>
      </c>
      <c r="E10" s="163" t="s">
        <v>195</v>
      </c>
      <c r="F10" s="162">
        <v>2021</v>
      </c>
      <c r="G10" s="164">
        <v>45020201</v>
      </c>
      <c r="H10" s="164">
        <v>242095</v>
      </c>
      <c r="I10" s="164">
        <v>4668</v>
      </c>
      <c r="J10" s="164">
        <v>8642</v>
      </c>
    </row>
    <row r="11" spans="1:10" ht="14.5" x14ac:dyDescent="0.35">
      <c r="A11" s="162">
        <v>10030</v>
      </c>
      <c r="B11" s="162" t="s">
        <v>204</v>
      </c>
      <c r="D11" s="163">
        <v>17.2</v>
      </c>
      <c r="E11" s="163" t="s">
        <v>195</v>
      </c>
      <c r="F11" s="162">
        <v>2021</v>
      </c>
      <c r="G11" s="164">
        <v>16972952</v>
      </c>
      <c r="H11" s="164">
        <v>171696</v>
      </c>
      <c r="I11" s="164">
        <v>3519</v>
      </c>
      <c r="J11" s="164">
        <v>5845</v>
      </c>
    </row>
    <row r="12" spans="1:10" ht="14.5" x14ac:dyDescent="0.35">
      <c r="A12" s="162">
        <v>10030</v>
      </c>
      <c r="B12" s="162" t="s">
        <v>205</v>
      </c>
      <c r="D12" s="163">
        <v>18</v>
      </c>
      <c r="E12" s="163" t="s">
        <v>195</v>
      </c>
      <c r="F12" s="162">
        <v>2021</v>
      </c>
      <c r="G12" s="164">
        <v>189691</v>
      </c>
      <c r="H12" s="164">
        <v>2990</v>
      </c>
      <c r="I12" s="164">
        <v>79</v>
      </c>
      <c r="J12" s="164">
        <v>134</v>
      </c>
    </row>
    <row r="13" spans="1:10" ht="14.5" x14ac:dyDescent="0.35">
      <c r="A13" s="162">
        <v>10030</v>
      </c>
      <c r="B13" s="162" t="s">
        <v>206</v>
      </c>
      <c r="D13" s="163">
        <v>19.3</v>
      </c>
      <c r="E13" s="163" t="s">
        <v>195</v>
      </c>
      <c r="F13" s="162">
        <v>2021</v>
      </c>
      <c r="G13" s="164">
        <v>0</v>
      </c>
      <c r="H13" s="164">
        <v>1468</v>
      </c>
      <c r="I13" s="164">
        <v>30</v>
      </c>
      <c r="J13" s="164">
        <v>52</v>
      </c>
    </row>
    <row r="14" spans="1:10" ht="14.5" x14ac:dyDescent="0.35">
      <c r="A14" s="162">
        <v>10030</v>
      </c>
      <c r="B14" s="162" t="s">
        <v>207</v>
      </c>
      <c r="D14" s="163">
        <v>19.399999999999999</v>
      </c>
      <c r="E14" s="163" t="s">
        <v>195</v>
      </c>
      <c r="F14" s="162">
        <v>2021</v>
      </c>
      <c r="G14" s="164">
        <v>1468266</v>
      </c>
      <c r="H14" s="164">
        <v>0</v>
      </c>
      <c r="I14" s="164">
        <v>0</v>
      </c>
      <c r="J14" s="164">
        <v>0</v>
      </c>
    </row>
    <row r="15" spans="1:10" ht="14.5" x14ac:dyDescent="0.35">
      <c r="A15" s="162">
        <v>10030</v>
      </c>
      <c r="B15" s="162" t="s">
        <v>208</v>
      </c>
      <c r="D15" s="163">
        <v>23</v>
      </c>
      <c r="E15" s="163" t="s">
        <v>195</v>
      </c>
      <c r="F15" s="162">
        <v>2021</v>
      </c>
      <c r="G15" s="164">
        <v>74061</v>
      </c>
      <c r="H15" s="164">
        <v>91</v>
      </c>
      <c r="I15" s="164">
        <v>4</v>
      </c>
      <c r="J15" s="164">
        <v>10</v>
      </c>
    </row>
    <row r="16" spans="1:10" ht="14.5" x14ac:dyDescent="0.35">
      <c r="A16" s="162">
        <v>10030</v>
      </c>
      <c r="B16" s="162" t="s">
        <v>209</v>
      </c>
      <c r="D16" s="163">
        <v>24</v>
      </c>
      <c r="E16" s="163" t="s">
        <v>195</v>
      </c>
      <c r="F16" s="162">
        <v>2021</v>
      </c>
      <c r="G16" s="164">
        <v>4725964</v>
      </c>
      <c r="H16" s="164">
        <v>59657</v>
      </c>
      <c r="I16" s="164">
        <v>1431</v>
      </c>
      <c r="J16" s="164">
        <v>2395</v>
      </c>
    </row>
    <row r="17" spans="1:10" ht="14.5" x14ac:dyDescent="0.35">
      <c r="A17" s="162">
        <v>10043</v>
      </c>
      <c r="B17" s="162" t="s">
        <v>210</v>
      </c>
      <c r="D17" s="163">
        <v>1</v>
      </c>
      <c r="E17" s="163" t="s">
        <v>195</v>
      </c>
      <c r="F17" s="162">
        <v>2021</v>
      </c>
      <c r="G17" s="164">
        <v>702288</v>
      </c>
      <c r="H17" s="164">
        <v>702</v>
      </c>
      <c r="I17" s="164">
        <v>55</v>
      </c>
      <c r="J17" s="164">
        <v>10</v>
      </c>
    </row>
    <row r="18" spans="1:10" ht="14.5" x14ac:dyDescent="0.35">
      <c r="A18" s="162">
        <v>10043</v>
      </c>
      <c r="B18" s="162" t="s">
        <v>211</v>
      </c>
      <c r="D18" s="163">
        <v>2.1</v>
      </c>
      <c r="E18" s="163" t="s">
        <v>195</v>
      </c>
      <c r="F18" s="162">
        <v>2021</v>
      </c>
      <c r="G18" s="164">
        <v>4651850</v>
      </c>
      <c r="H18" s="164">
        <v>10233</v>
      </c>
      <c r="I18" s="164">
        <v>323</v>
      </c>
      <c r="J18" s="164">
        <v>71</v>
      </c>
    </row>
    <row r="19" spans="1:10" ht="14.5" x14ac:dyDescent="0.35">
      <c r="A19" s="162">
        <v>10043</v>
      </c>
      <c r="B19" s="162" t="s">
        <v>212</v>
      </c>
      <c r="D19" s="163">
        <v>4</v>
      </c>
      <c r="E19" s="163" t="s">
        <v>195</v>
      </c>
      <c r="F19" s="162">
        <v>2021</v>
      </c>
      <c r="G19" s="164">
        <v>19411575</v>
      </c>
      <c r="H19" s="164">
        <v>19412</v>
      </c>
      <c r="I19" s="164">
        <v>1168</v>
      </c>
      <c r="J19" s="164">
        <v>323</v>
      </c>
    </row>
    <row r="20" spans="1:10" ht="14.5" x14ac:dyDescent="0.35">
      <c r="A20" s="162">
        <v>10043</v>
      </c>
      <c r="B20" s="162" t="s">
        <v>213</v>
      </c>
      <c r="D20" s="163">
        <v>5.0999999999999996</v>
      </c>
      <c r="E20" s="163" t="s">
        <v>195</v>
      </c>
      <c r="F20" s="162">
        <v>2021</v>
      </c>
      <c r="G20" s="164">
        <v>178203</v>
      </c>
      <c r="H20" s="164">
        <v>43145</v>
      </c>
      <c r="I20" s="164">
        <v>54</v>
      </c>
      <c r="J20" s="164">
        <v>56</v>
      </c>
    </row>
    <row r="21" spans="1:10" ht="14.5" x14ac:dyDescent="0.35">
      <c r="A21" s="162">
        <v>10043</v>
      </c>
      <c r="B21" s="162" t="s">
        <v>214</v>
      </c>
      <c r="D21" s="163">
        <v>5.2</v>
      </c>
      <c r="E21" s="163" t="s">
        <v>195</v>
      </c>
      <c r="F21" s="162">
        <v>2021</v>
      </c>
      <c r="G21" s="164">
        <v>36262</v>
      </c>
      <c r="H21" s="164">
        <v>8587</v>
      </c>
      <c r="I21" s="164">
        <v>12</v>
      </c>
      <c r="J21" s="164">
        <v>45</v>
      </c>
    </row>
    <row r="22" spans="1:10" ht="14.5" x14ac:dyDescent="0.35">
      <c r="A22" s="162">
        <v>10043</v>
      </c>
      <c r="B22" s="162" t="s">
        <v>215</v>
      </c>
      <c r="D22" s="163">
        <v>9</v>
      </c>
      <c r="E22" s="163" t="s">
        <v>195</v>
      </c>
      <c r="F22" s="162">
        <v>2021</v>
      </c>
      <c r="G22" s="164">
        <v>779072</v>
      </c>
      <c r="H22" s="164">
        <v>779</v>
      </c>
      <c r="I22" s="164">
        <v>61</v>
      </c>
      <c r="J22" s="164">
        <v>8</v>
      </c>
    </row>
    <row r="23" spans="1:10" ht="14.5" x14ac:dyDescent="0.35">
      <c r="A23" s="162">
        <v>10043</v>
      </c>
      <c r="B23" s="162" t="s">
        <v>216</v>
      </c>
      <c r="D23" s="163">
        <v>17.100000000000001</v>
      </c>
      <c r="E23" s="163" t="s">
        <v>195</v>
      </c>
      <c r="F23" s="162">
        <v>2021</v>
      </c>
      <c r="G23" s="164">
        <v>747282</v>
      </c>
      <c r="H23" s="164">
        <v>15380</v>
      </c>
      <c r="I23" s="164">
        <v>113</v>
      </c>
      <c r="J23" s="164">
        <v>84</v>
      </c>
    </row>
    <row r="24" spans="1:10" ht="14.5" x14ac:dyDescent="0.35">
      <c r="A24" s="162">
        <v>10051</v>
      </c>
      <c r="B24" s="162" t="s">
        <v>217</v>
      </c>
      <c r="D24" s="163">
        <v>4</v>
      </c>
      <c r="E24" s="163" t="s">
        <v>195</v>
      </c>
      <c r="F24" s="162">
        <v>2021</v>
      </c>
      <c r="G24" s="164">
        <v>703</v>
      </c>
      <c r="H24" s="164">
        <v>4932</v>
      </c>
      <c r="I24" s="164">
        <v>0</v>
      </c>
      <c r="J24" s="164">
        <v>177</v>
      </c>
    </row>
    <row r="25" spans="1:10" ht="14.5" x14ac:dyDescent="0.35">
      <c r="A25" s="162">
        <v>10051</v>
      </c>
      <c r="B25" s="162" t="s">
        <v>218</v>
      </c>
      <c r="D25" s="163">
        <v>5.0999999999999996</v>
      </c>
      <c r="E25" s="163" t="s">
        <v>195</v>
      </c>
      <c r="F25" s="162">
        <v>2021</v>
      </c>
      <c r="G25" s="164">
        <v>1366338</v>
      </c>
      <c r="H25" s="164">
        <v>7398</v>
      </c>
      <c r="I25" s="164">
        <v>0</v>
      </c>
      <c r="J25" s="164">
        <v>8</v>
      </c>
    </row>
    <row r="26" spans="1:10" ht="14.5" x14ac:dyDescent="0.35">
      <c r="A26" s="162">
        <v>10051</v>
      </c>
      <c r="B26" s="162" t="s">
        <v>219</v>
      </c>
      <c r="D26" s="163">
        <v>5.2</v>
      </c>
      <c r="E26" s="163" t="s">
        <v>195</v>
      </c>
      <c r="F26" s="162">
        <v>2021</v>
      </c>
      <c r="G26" s="164">
        <v>1171448</v>
      </c>
      <c r="H26" s="164">
        <v>7042</v>
      </c>
      <c r="I26" s="164">
        <v>0</v>
      </c>
      <c r="J26" s="164">
        <v>-25</v>
      </c>
    </row>
    <row r="27" spans="1:10" ht="14.5" x14ac:dyDescent="0.35">
      <c r="A27" s="162">
        <v>10051</v>
      </c>
      <c r="B27" s="162" t="s">
        <v>220</v>
      </c>
      <c r="D27" s="163">
        <v>9</v>
      </c>
      <c r="E27" s="163" t="s">
        <v>195</v>
      </c>
      <c r="F27" s="162">
        <v>2021</v>
      </c>
      <c r="G27" s="164">
        <v>16718888</v>
      </c>
      <c r="H27" s="164">
        <v>258955</v>
      </c>
      <c r="I27" s="164">
        <v>0</v>
      </c>
      <c r="J27" s="164">
        <v>9289</v>
      </c>
    </row>
    <row r="28" spans="1:10" ht="14.5" x14ac:dyDescent="0.35">
      <c r="A28" s="162">
        <v>10051</v>
      </c>
      <c r="B28" s="162" t="s">
        <v>221</v>
      </c>
      <c r="D28" s="163">
        <v>17.100000000000001</v>
      </c>
      <c r="E28" s="163" t="s">
        <v>195</v>
      </c>
      <c r="F28" s="162">
        <v>2021</v>
      </c>
      <c r="G28" s="164">
        <v>24048543</v>
      </c>
      <c r="H28" s="164">
        <v>107763</v>
      </c>
      <c r="I28" s="164">
        <v>0</v>
      </c>
      <c r="J28" s="164">
        <v>3835</v>
      </c>
    </row>
    <row r="29" spans="1:10" ht="14.5" x14ac:dyDescent="0.35">
      <c r="A29" s="162">
        <v>10051</v>
      </c>
      <c r="B29" s="162" t="s">
        <v>222</v>
      </c>
      <c r="D29" s="163">
        <v>17.2</v>
      </c>
      <c r="E29" s="163" t="s">
        <v>195</v>
      </c>
      <c r="F29" s="162">
        <v>2021</v>
      </c>
      <c r="G29" s="164">
        <v>762671</v>
      </c>
      <c r="H29" s="164">
        <v>18693</v>
      </c>
      <c r="I29" s="164">
        <v>0</v>
      </c>
      <c r="J29" s="164">
        <v>215</v>
      </c>
    </row>
    <row r="30" spans="1:10" ht="14.5" x14ac:dyDescent="0.35">
      <c r="A30" s="162">
        <v>10051</v>
      </c>
      <c r="B30" s="162" t="s">
        <v>223</v>
      </c>
      <c r="D30" s="163">
        <v>21.2</v>
      </c>
      <c r="E30" s="163" t="s">
        <v>195</v>
      </c>
      <c r="F30" s="162">
        <v>2021</v>
      </c>
      <c r="G30" s="164">
        <v>25362294</v>
      </c>
      <c r="H30" s="164">
        <v>25362</v>
      </c>
      <c r="I30" s="164">
        <v>0</v>
      </c>
      <c r="J30" s="164">
        <v>875</v>
      </c>
    </row>
    <row r="31" spans="1:10" ht="14.5" x14ac:dyDescent="0.35">
      <c r="A31" s="162">
        <v>10051</v>
      </c>
      <c r="B31" s="162" t="s">
        <v>224</v>
      </c>
      <c r="D31" s="163">
        <v>24</v>
      </c>
      <c r="E31" s="163" t="s">
        <v>195</v>
      </c>
      <c r="F31" s="162">
        <v>2021</v>
      </c>
      <c r="G31" s="164">
        <v>322218</v>
      </c>
      <c r="H31" s="164">
        <v>12038</v>
      </c>
      <c r="I31" s="164">
        <v>0</v>
      </c>
      <c r="J31" s="164">
        <v>422</v>
      </c>
    </row>
    <row r="32" spans="1:10" ht="14.5" x14ac:dyDescent="0.35">
      <c r="A32" s="162">
        <v>10052</v>
      </c>
      <c r="B32" s="162" t="s">
        <v>225</v>
      </c>
      <c r="D32" s="163">
        <v>4</v>
      </c>
      <c r="E32" s="163" t="s">
        <v>195</v>
      </c>
      <c r="F32" s="162">
        <v>2021</v>
      </c>
      <c r="G32" s="164">
        <v>6976</v>
      </c>
      <c r="H32" s="164">
        <v>412644</v>
      </c>
      <c r="I32" s="164">
        <v>77</v>
      </c>
      <c r="J32" s="164">
        <v>30401</v>
      </c>
    </row>
    <row r="33" spans="1:10" ht="14.5" x14ac:dyDescent="0.35">
      <c r="A33" s="162">
        <v>10052</v>
      </c>
      <c r="B33" s="162" t="s">
        <v>226</v>
      </c>
      <c r="D33" s="163">
        <v>5.0999999999999996</v>
      </c>
      <c r="E33" s="163" t="s">
        <v>195</v>
      </c>
      <c r="F33" s="162">
        <v>2021</v>
      </c>
      <c r="G33" s="164">
        <v>31787</v>
      </c>
      <c r="H33" s="164">
        <v>323</v>
      </c>
      <c r="I33" s="164">
        <v>0</v>
      </c>
      <c r="J33" s="164">
        <v>3</v>
      </c>
    </row>
    <row r="34" spans="1:10" ht="14.5" x14ac:dyDescent="0.35">
      <c r="A34" s="162">
        <v>10052</v>
      </c>
      <c r="B34" s="162" t="s">
        <v>227</v>
      </c>
      <c r="D34" s="163">
        <v>5.2</v>
      </c>
      <c r="E34" s="163" t="s">
        <v>195</v>
      </c>
      <c r="F34" s="162">
        <v>2021</v>
      </c>
      <c r="G34" s="164">
        <v>18915</v>
      </c>
      <c r="H34" s="164">
        <v>145</v>
      </c>
      <c r="I34" s="164">
        <v>0</v>
      </c>
      <c r="J34" s="164">
        <v>4</v>
      </c>
    </row>
    <row r="35" spans="1:10" ht="14.5" x14ac:dyDescent="0.35">
      <c r="A35" s="162">
        <v>10052</v>
      </c>
      <c r="B35" s="162" t="s">
        <v>228</v>
      </c>
      <c r="D35" s="163">
        <v>9</v>
      </c>
      <c r="E35" s="163" t="s">
        <v>195</v>
      </c>
      <c r="F35" s="162">
        <v>2021</v>
      </c>
      <c r="G35" s="164">
        <v>185244</v>
      </c>
      <c r="H35" s="164">
        <v>84383</v>
      </c>
      <c r="I35" s="164">
        <v>17</v>
      </c>
      <c r="J35" s="164">
        <v>6603</v>
      </c>
    </row>
    <row r="36" spans="1:10" ht="14.5" x14ac:dyDescent="0.35">
      <c r="A36" s="162">
        <v>10052</v>
      </c>
      <c r="B36" s="162" t="s">
        <v>229</v>
      </c>
      <c r="D36" s="163">
        <v>17.100000000000001</v>
      </c>
      <c r="E36" s="163" t="s">
        <v>195</v>
      </c>
      <c r="F36" s="162">
        <v>2021</v>
      </c>
      <c r="G36" s="164">
        <v>1449724</v>
      </c>
      <c r="H36" s="164">
        <v>21632</v>
      </c>
      <c r="I36" s="164">
        <v>4</v>
      </c>
      <c r="J36" s="164">
        <v>1745</v>
      </c>
    </row>
    <row r="37" spans="1:10" ht="14.5" x14ac:dyDescent="0.35">
      <c r="A37" s="162">
        <v>10052</v>
      </c>
      <c r="B37" s="162" t="s">
        <v>230</v>
      </c>
      <c r="D37" s="163">
        <v>17.2</v>
      </c>
      <c r="E37" s="163" t="s">
        <v>195</v>
      </c>
      <c r="F37" s="162">
        <v>2021</v>
      </c>
      <c r="G37" s="164">
        <v>0</v>
      </c>
      <c r="H37" s="164">
        <v>4</v>
      </c>
      <c r="I37" s="164">
        <v>0</v>
      </c>
      <c r="J37" s="164">
        <v>0</v>
      </c>
    </row>
    <row r="38" spans="1:10" ht="14.5" x14ac:dyDescent="0.35">
      <c r="A38" s="162">
        <v>10052</v>
      </c>
      <c r="B38" s="162" t="s">
        <v>231</v>
      </c>
      <c r="D38" s="163">
        <v>18</v>
      </c>
      <c r="E38" s="163" t="s">
        <v>195</v>
      </c>
      <c r="F38" s="162">
        <v>2021</v>
      </c>
      <c r="G38" s="164">
        <v>14863</v>
      </c>
      <c r="H38" s="164">
        <v>402</v>
      </c>
      <c r="I38" s="164">
        <v>0</v>
      </c>
      <c r="J38" s="164">
        <v>25</v>
      </c>
    </row>
    <row r="39" spans="1:10" ht="14.5" x14ac:dyDescent="0.35">
      <c r="A39" s="162">
        <v>10052</v>
      </c>
      <c r="B39" s="162" t="s">
        <v>232</v>
      </c>
      <c r="D39" s="163">
        <v>19.100000000000001</v>
      </c>
      <c r="E39" s="163" t="s">
        <v>195</v>
      </c>
      <c r="F39" s="162">
        <v>2021</v>
      </c>
      <c r="G39" s="164">
        <v>458993</v>
      </c>
      <c r="H39" s="164">
        <v>94327</v>
      </c>
      <c r="I39" s="164">
        <v>19</v>
      </c>
      <c r="J39" s="164">
        <v>7645</v>
      </c>
    </row>
    <row r="40" spans="1:10" ht="14.5" x14ac:dyDescent="0.35">
      <c r="A40" s="162">
        <v>10052</v>
      </c>
      <c r="B40" s="162" t="s">
        <v>233</v>
      </c>
      <c r="D40" s="163">
        <v>19.2</v>
      </c>
      <c r="E40" s="163" t="s">
        <v>195</v>
      </c>
      <c r="F40" s="162">
        <v>2021</v>
      </c>
      <c r="G40" s="164">
        <v>22783196</v>
      </c>
      <c r="H40" s="164">
        <v>0</v>
      </c>
      <c r="I40" s="164">
        <v>0</v>
      </c>
      <c r="J40" s="164">
        <v>0</v>
      </c>
    </row>
    <row r="41" spans="1:10" ht="14.5" x14ac:dyDescent="0.35">
      <c r="A41" s="162">
        <v>10052</v>
      </c>
      <c r="B41" s="162" t="s">
        <v>234</v>
      </c>
      <c r="D41" s="163">
        <v>21.1</v>
      </c>
      <c r="E41" s="163" t="s">
        <v>195</v>
      </c>
      <c r="F41" s="162">
        <v>2021</v>
      </c>
      <c r="G41" s="164">
        <v>30128485</v>
      </c>
      <c r="H41" s="164">
        <v>102558</v>
      </c>
      <c r="I41" s="164">
        <v>20</v>
      </c>
      <c r="J41" s="164">
        <v>8087</v>
      </c>
    </row>
    <row r="42" spans="1:10" ht="14.5" x14ac:dyDescent="0.35">
      <c r="A42" s="162">
        <v>10052</v>
      </c>
      <c r="B42" s="162" t="s">
        <v>235</v>
      </c>
      <c r="D42" s="163">
        <v>23</v>
      </c>
      <c r="E42" s="163" t="s">
        <v>195</v>
      </c>
      <c r="F42" s="162">
        <v>2021</v>
      </c>
      <c r="G42" s="164">
        <v>333</v>
      </c>
      <c r="H42" s="164">
        <v>5</v>
      </c>
      <c r="I42" s="164">
        <v>0</v>
      </c>
      <c r="J42" s="164">
        <v>0</v>
      </c>
    </row>
    <row r="43" spans="1:10" ht="14.5" x14ac:dyDescent="0.35">
      <c r="A43" s="162">
        <v>10054</v>
      </c>
      <c r="B43" s="162" t="s">
        <v>236</v>
      </c>
      <c r="D43" s="163">
        <v>9</v>
      </c>
      <c r="E43" s="163" t="s">
        <v>195</v>
      </c>
      <c r="F43" s="162">
        <v>2021</v>
      </c>
      <c r="G43" s="164">
        <v>21727680</v>
      </c>
      <c r="H43" s="164">
        <v>169255</v>
      </c>
      <c r="I43" s="164">
        <v>490</v>
      </c>
      <c r="J43" s="164">
        <v>4476</v>
      </c>
    </row>
    <row r="44" spans="1:10" ht="14.5" x14ac:dyDescent="0.35">
      <c r="A44" s="162">
        <v>10054</v>
      </c>
      <c r="B44" s="162" t="s">
        <v>237</v>
      </c>
      <c r="D44" s="163">
        <v>17.100000000000001</v>
      </c>
      <c r="E44" s="163" t="s">
        <v>195</v>
      </c>
      <c r="F44" s="162">
        <v>2021</v>
      </c>
      <c r="G44" s="164">
        <v>5982939</v>
      </c>
      <c r="H44" s="164">
        <v>149095</v>
      </c>
      <c r="I44" s="164">
        <v>419</v>
      </c>
      <c r="J44" s="164">
        <v>3830</v>
      </c>
    </row>
    <row r="45" spans="1:10" ht="14.5" x14ac:dyDescent="0.35">
      <c r="A45" s="162">
        <v>10069</v>
      </c>
      <c r="B45" s="162" t="s">
        <v>238</v>
      </c>
      <c r="D45" s="163">
        <v>5.0999999999999996</v>
      </c>
      <c r="E45" s="163" t="s">
        <v>195</v>
      </c>
      <c r="F45" s="162">
        <v>2021</v>
      </c>
      <c r="G45" s="164">
        <v>1741697</v>
      </c>
      <c r="H45" s="164">
        <v>77755</v>
      </c>
      <c r="I45" s="164">
        <v>1783</v>
      </c>
      <c r="J45" s="164">
        <v>6818</v>
      </c>
    </row>
    <row r="46" spans="1:10" ht="14.5" x14ac:dyDescent="0.35">
      <c r="A46" s="162">
        <v>10071</v>
      </c>
      <c r="B46" s="162" t="s">
        <v>239</v>
      </c>
      <c r="D46" s="163">
        <v>19.100000000000001</v>
      </c>
      <c r="E46" s="163" t="s">
        <v>195</v>
      </c>
      <c r="F46" s="162">
        <v>2021</v>
      </c>
      <c r="G46" s="164">
        <v>9503</v>
      </c>
      <c r="H46" s="164">
        <v>22394</v>
      </c>
      <c r="I46" s="164">
        <v>392</v>
      </c>
      <c r="J46" s="164">
        <v>1844</v>
      </c>
    </row>
    <row r="47" spans="1:10" ht="14.5" x14ac:dyDescent="0.35">
      <c r="A47" s="162">
        <v>10071</v>
      </c>
      <c r="B47" s="162" t="s">
        <v>240</v>
      </c>
      <c r="D47" s="163">
        <v>19.2</v>
      </c>
      <c r="E47" s="163" t="s">
        <v>195</v>
      </c>
      <c r="F47" s="162">
        <v>2021</v>
      </c>
      <c r="G47" s="164">
        <v>181671</v>
      </c>
      <c r="H47" s="164">
        <v>0</v>
      </c>
      <c r="I47" s="164">
        <v>0</v>
      </c>
      <c r="J47" s="164">
        <v>0</v>
      </c>
    </row>
    <row r="48" spans="1:10" ht="14.5" x14ac:dyDescent="0.35">
      <c r="A48" s="162">
        <v>10071</v>
      </c>
      <c r="B48" s="162" t="s">
        <v>241</v>
      </c>
      <c r="D48" s="163">
        <v>21.1</v>
      </c>
      <c r="E48" s="163" t="s">
        <v>195</v>
      </c>
      <c r="F48" s="162">
        <v>2021</v>
      </c>
      <c r="G48" s="164">
        <v>159129</v>
      </c>
      <c r="H48" s="164">
        <v>20522</v>
      </c>
      <c r="I48" s="164">
        <v>351</v>
      </c>
      <c r="J48" s="164">
        <v>1682</v>
      </c>
    </row>
    <row r="49" spans="1:10" ht="14.5" x14ac:dyDescent="0.35">
      <c r="A49" s="162">
        <v>10072</v>
      </c>
      <c r="B49" s="162" t="s">
        <v>242</v>
      </c>
      <c r="D49" s="163">
        <v>19.100000000000001</v>
      </c>
      <c r="E49" s="163" t="s">
        <v>195</v>
      </c>
      <c r="F49" s="162">
        <v>2021</v>
      </c>
      <c r="G49" s="164">
        <v>9274</v>
      </c>
      <c r="H49" s="164">
        <v>10775</v>
      </c>
      <c r="I49" s="164">
        <v>230</v>
      </c>
      <c r="J49" s="164">
        <v>1082</v>
      </c>
    </row>
    <row r="50" spans="1:10" ht="14.5" x14ac:dyDescent="0.35">
      <c r="A50" s="162">
        <v>10072</v>
      </c>
      <c r="B50" s="162" t="s">
        <v>243</v>
      </c>
      <c r="D50" s="163">
        <v>19.2</v>
      </c>
      <c r="E50" s="163" t="s">
        <v>195</v>
      </c>
      <c r="F50" s="162">
        <v>2021</v>
      </c>
      <c r="G50" s="164">
        <v>229766</v>
      </c>
      <c r="H50" s="164">
        <v>0</v>
      </c>
      <c r="I50" s="164">
        <v>0</v>
      </c>
      <c r="J50" s="164">
        <v>0</v>
      </c>
    </row>
    <row r="51" spans="1:10" ht="14.5" x14ac:dyDescent="0.35">
      <c r="A51" s="162">
        <v>10072</v>
      </c>
      <c r="B51" s="162" t="s">
        <v>244</v>
      </c>
      <c r="D51" s="163">
        <v>21.1</v>
      </c>
      <c r="E51" s="163" t="s">
        <v>195</v>
      </c>
      <c r="F51" s="162">
        <v>2021</v>
      </c>
      <c r="G51" s="164">
        <v>202704</v>
      </c>
      <c r="H51" s="164">
        <v>8133</v>
      </c>
      <c r="I51" s="164">
        <v>169</v>
      </c>
      <c r="J51" s="164">
        <v>808</v>
      </c>
    </row>
    <row r="52" spans="1:10" ht="14.5" x14ac:dyDescent="0.35">
      <c r="A52" s="162">
        <v>10078</v>
      </c>
      <c r="B52" s="162" t="s">
        <v>245</v>
      </c>
      <c r="D52" s="163">
        <v>1</v>
      </c>
      <c r="E52" s="163" t="s">
        <v>195</v>
      </c>
      <c r="F52" s="162">
        <v>2021</v>
      </c>
      <c r="G52" s="164">
        <v>400</v>
      </c>
      <c r="H52" s="164">
        <v>0</v>
      </c>
      <c r="I52" s="164">
        <v>0</v>
      </c>
      <c r="J52" s="164">
        <v>0</v>
      </c>
    </row>
    <row r="53" spans="1:10" ht="14.5" x14ac:dyDescent="0.35">
      <c r="A53" s="162">
        <v>10111</v>
      </c>
      <c r="B53" s="162" t="s">
        <v>246</v>
      </c>
      <c r="D53" s="163">
        <v>1</v>
      </c>
      <c r="E53" s="163" t="s">
        <v>195</v>
      </c>
      <c r="F53" s="162">
        <v>2021</v>
      </c>
      <c r="G53" s="164">
        <v>78966</v>
      </c>
      <c r="H53" s="164">
        <v>305</v>
      </c>
      <c r="I53" s="164">
        <v>1</v>
      </c>
      <c r="J53" s="164">
        <v>1</v>
      </c>
    </row>
    <row r="54" spans="1:10" ht="14.5" x14ac:dyDescent="0.35">
      <c r="A54" s="162">
        <v>10111</v>
      </c>
      <c r="B54" s="162" t="s">
        <v>247</v>
      </c>
      <c r="D54" s="163">
        <v>2.1</v>
      </c>
      <c r="E54" s="163" t="s">
        <v>195</v>
      </c>
      <c r="F54" s="162">
        <v>2021</v>
      </c>
      <c r="G54" s="164">
        <v>74160</v>
      </c>
      <c r="H54" s="164">
        <v>129</v>
      </c>
      <c r="I54" s="164">
        <v>1</v>
      </c>
      <c r="J54" s="164">
        <v>0</v>
      </c>
    </row>
    <row r="55" spans="1:10" ht="14.5" x14ac:dyDescent="0.35">
      <c r="A55" s="162">
        <v>10111</v>
      </c>
      <c r="B55" s="162" t="s">
        <v>248</v>
      </c>
      <c r="D55" s="163">
        <v>4</v>
      </c>
      <c r="E55" s="163" t="s">
        <v>195</v>
      </c>
      <c r="F55" s="162">
        <v>2021</v>
      </c>
      <c r="G55" s="164">
        <v>89774060</v>
      </c>
      <c r="H55" s="164">
        <v>771841</v>
      </c>
      <c r="I55" s="164">
        <v>62753</v>
      </c>
      <c r="J55" s="164">
        <v>32890</v>
      </c>
    </row>
    <row r="56" spans="1:10" ht="14.5" x14ac:dyDescent="0.35">
      <c r="A56" s="162">
        <v>10111</v>
      </c>
      <c r="B56" s="162" t="s">
        <v>249</v>
      </c>
      <c r="D56" s="163">
        <v>9</v>
      </c>
      <c r="E56" s="163" t="s">
        <v>195</v>
      </c>
      <c r="F56" s="162">
        <v>2021</v>
      </c>
      <c r="G56" s="164">
        <v>103041262</v>
      </c>
      <c r="H56" s="164">
        <v>629195</v>
      </c>
      <c r="I56" s="164">
        <v>32821</v>
      </c>
      <c r="J56" s="164">
        <v>34102</v>
      </c>
    </row>
    <row r="57" spans="1:10" ht="14.5" x14ac:dyDescent="0.35">
      <c r="A57" s="162">
        <v>10111</v>
      </c>
      <c r="B57" s="162" t="s">
        <v>250</v>
      </c>
      <c r="D57" s="163">
        <v>17.100000000000001</v>
      </c>
      <c r="E57" s="163" t="s">
        <v>195</v>
      </c>
      <c r="F57" s="162">
        <v>2021</v>
      </c>
      <c r="G57" s="164">
        <v>58807021</v>
      </c>
      <c r="H57" s="164">
        <v>3178295</v>
      </c>
      <c r="I57" s="164">
        <v>10508</v>
      </c>
      <c r="J57" s="164">
        <v>15280</v>
      </c>
    </row>
    <row r="58" spans="1:10" ht="14.5" x14ac:dyDescent="0.35">
      <c r="A58" s="162">
        <v>10111</v>
      </c>
      <c r="B58" s="162" t="s">
        <v>251</v>
      </c>
      <c r="D58" s="163">
        <v>19.100000000000001</v>
      </c>
      <c r="E58" s="163" t="s">
        <v>195</v>
      </c>
      <c r="F58" s="162">
        <v>2021</v>
      </c>
      <c r="G58" s="164">
        <v>15515</v>
      </c>
      <c r="H58" s="164">
        <v>754</v>
      </c>
      <c r="I58" s="164">
        <v>23</v>
      </c>
      <c r="J58" s="164">
        <v>63</v>
      </c>
    </row>
    <row r="59" spans="1:10" ht="14.5" x14ac:dyDescent="0.35">
      <c r="A59" s="162">
        <v>10111</v>
      </c>
      <c r="B59" s="162" t="s">
        <v>252</v>
      </c>
      <c r="D59" s="163">
        <v>19.2</v>
      </c>
      <c r="E59" s="163" t="s">
        <v>195</v>
      </c>
      <c r="F59" s="162">
        <v>2021</v>
      </c>
      <c r="G59" s="164">
        <v>58290</v>
      </c>
      <c r="H59" s="164">
        <v>0</v>
      </c>
      <c r="I59" s="164">
        <v>0</v>
      </c>
      <c r="J59" s="164">
        <v>0</v>
      </c>
    </row>
    <row r="60" spans="1:10" ht="14.5" x14ac:dyDescent="0.35">
      <c r="A60" s="162">
        <v>10111</v>
      </c>
      <c r="B60" s="162" t="s">
        <v>253</v>
      </c>
      <c r="D60" s="163">
        <v>21.1</v>
      </c>
      <c r="E60" s="163" t="s">
        <v>195</v>
      </c>
      <c r="F60" s="162">
        <v>2021</v>
      </c>
      <c r="G60" s="164">
        <v>272056</v>
      </c>
      <c r="H60" s="164">
        <v>2943</v>
      </c>
      <c r="I60" s="164">
        <v>236</v>
      </c>
      <c r="J60" s="164">
        <v>183</v>
      </c>
    </row>
    <row r="61" spans="1:10" ht="14.5" x14ac:dyDescent="0.35">
      <c r="A61" s="162">
        <v>10111</v>
      </c>
      <c r="B61" s="162" t="s">
        <v>254</v>
      </c>
      <c r="D61" s="163">
        <v>24</v>
      </c>
      <c r="E61" s="163" t="s">
        <v>195</v>
      </c>
      <c r="F61" s="162">
        <v>2021</v>
      </c>
      <c r="G61" s="164">
        <v>5981987</v>
      </c>
      <c r="H61" s="164">
        <v>20343</v>
      </c>
      <c r="I61" s="164">
        <v>1233</v>
      </c>
      <c r="J61" s="164">
        <v>4648</v>
      </c>
    </row>
    <row r="62" spans="1:10" ht="14.5" x14ac:dyDescent="0.35">
      <c r="A62" s="162">
        <v>10120</v>
      </c>
      <c r="B62" s="162" t="s">
        <v>255</v>
      </c>
      <c r="D62" s="163">
        <v>1</v>
      </c>
      <c r="E62" s="163" t="s">
        <v>195</v>
      </c>
      <c r="F62" s="162">
        <v>2021</v>
      </c>
      <c r="G62" s="164">
        <v>9297</v>
      </c>
      <c r="H62" s="164">
        <v>64</v>
      </c>
      <c r="I62" s="164">
        <v>3</v>
      </c>
      <c r="J62" s="164">
        <v>4</v>
      </c>
    </row>
    <row r="63" spans="1:10" ht="14.5" x14ac:dyDescent="0.35">
      <c r="A63" s="162">
        <v>10120</v>
      </c>
      <c r="B63" s="162" t="s">
        <v>256</v>
      </c>
      <c r="D63" s="163">
        <v>2.1</v>
      </c>
      <c r="E63" s="163" t="s">
        <v>195</v>
      </c>
      <c r="F63" s="162">
        <v>2021</v>
      </c>
      <c r="G63" s="164">
        <v>555696</v>
      </c>
      <c r="H63" s="164">
        <v>4494</v>
      </c>
      <c r="I63" s="164">
        <v>201</v>
      </c>
      <c r="J63" s="164">
        <v>301</v>
      </c>
    </row>
    <row r="64" spans="1:10" ht="14.5" x14ac:dyDescent="0.35">
      <c r="A64" s="162">
        <v>10120</v>
      </c>
      <c r="B64" s="162" t="s">
        <v>257</v>
      </c>
      <c r="D64" s="163">
        <v>5.0999999999999996</v>
      </c>
      <c r="E64" s="163" t="s">
        <v>195</v>
      </c>
      <c r="F64" s="162">
        <v>2021</v>
      </c>
      <c r="G64" s="164">
        <v>911966</v>
      </c>
      <c r="H64" s="164">
        <v>10552</v>
      </c>
      <c r="I64" s="164">
        <v>472</v>
      </c>
      <c r="J64" s="164">
        <v>708</v>
      </c>
    </row>
    <row r="65" spans="1:10" ht="14.5" x14ac:dyDescent="0.35">
      <c r="A65" s="162">
        <v>10120</v>
      </c>
      <c r="B65" s="162" t="s">
        <v>258</v>
      </c>
      <c r="D65" s="163">
        <v>5.2</v>
      </c>
      <c r="E65" s="163" t="s">
        <v>195</v>
      </c>
      <c r="F65" s="162">
        <v>2021</v>
      </c>
      <c r="G65" s="164">
        <v>5196892</v>
      </c>
      <c r="H65" s="164">
        <v>64245</v>
      </c>
      <c r="I65" s="164">
        <v>2872</v>
      </c>
      <c r="J65" s="164">
        <v>4308</v>
      </c>
    </row>
    <row r="66" spans="1:10" ht="14.5" x14ac:dyDescent="0.35">
      <c r="A66" s="162">
        <v>10120</v>
      </c>
      <c r="B66" s="162" t="s">
        <v>259</v>
      </c>
      <c r="D66" s="163">
        <v>9</v>
      </c>
      <c r="E66" s="163" t="s">
        <v>195</v>
      </c>
      <c r="F66" s="162">
        <v>2021</v>
      </c>
      <c r="G66" s="164">
        <v>1998107</v>
      </c>
      <c r="H66" s="164">
        <v>30610</v>
      </c>
      <c r="I66" s="164">
        <v>1368</v>
      </c>
      <c r="J66" s="164">
        <v>2052</v>
      </c>
    </row>
    <row r="67" spans="1:10" ht="14.5" x14ac:dyDescent="0.35">
      <c r="A67" s="162">
        <v>10120</v>
      </c>
      <c r="B67" s="162" t="s">
        <v>260</v>
      </c>
      <c r="D67" s="163">
        <v>17.100000000000001</v>
      </c>
      <c r="E67" s="163" t="s">
        <v>195</v>
      </c>
      <c r="F67" s="162">
        <v>2021</v>
      </c>
      <c r="G67" s="164">
        <v>44412310</v>
      </c>
      <c r="H67" s="164">
        <v>377400</v>
      </c>
      <c r="I67" s="164">
        <v>16871</v>
      </c>
      <c r="J67" s="164">
        <v>25306</v>
      </c>
    </row>
    <row r="68" spans="1:10" ht="14.5" x14ac:dyDescent="0.35">
      <c r="A68" s="162">
        <v>10120</v>
      </c>
      <c r="B68" s="162" t="s">
        <v>261</v>
      </c>
      <c r="D68" s="163">
        <v>17.2</v>
      </c>
      <c r="E68" s="163" t="s">
        <v>195</v>
      </c>
      <c r="F68" s="162">
        <v>2021</v>
      </c>
      <c r="G68" s="164">
        <v>27368189</v>
      </c>
      <c r="H68" s="164">
        <v>367408</v>
      </c>
      <c r="I68" s="164">
        <v>16424</v>
      </c>
      <c r="J68" s="164">
        <v>24636</v>
      </c>
    </row>
    <row r="69" spans="1:10" ht="14.5" x14ac:dyDescent="0.35">
      <c r="A69" s="162">
        <v>10120</v>
      </c>
      <c r="B69" s="162" t="s">
        <v>262</v>
      </c>
      <c r="D69" s="163">
        <v>18</v>
      </c>
      <c r="E69" s="163" t="s">
        <v>195</v>
      </c>
      <c r="F69" s="162">
        <v>2021</v>
      </c>
      <c r="G69" s="164">
        <v>4615378</v>
      </c>
      <c r="H69" s="164">
        <v>48093</v>
      </c>
      <c r="I69" s="164">
        <v>2150</v>
      </c>
      <c r="J69" s="164">
        <v>3225</v>
      </c>
    </row>
    <row r="70" spans="1:10" ht="14.5" x14ac:dyDescent="0.35">
      <c r="A70" s="162">
        <v>10120</v>
      </c>
      <c r="B70" s="162" t="s">
        <v>263</v>
      </c>
      <c r="D70" s="163">
        <v>19.3</v>
      </c>
      <c r="E70" s="163" t="s">
        <v>195</v>
      </c>
      <c r="F70" s="162">
        <v>2021</v>
      </c>
      <c r="G70" s="164">
        <v>146230</v>
      </c>
      <c r="H70" s="164">
        <v>115767</v>
      </c>
      <c r="I70" s="164">
        <v>5175</v>
      </c>
      <c r="J70" s="164">
        <v>7763</v>
      </c>
    </row>
    <row r="71" spans="1:10" ht="14.5" x14ac:dyDescent="0.35">
      <c r="A71" s="162">
        <v>10120</v>
      </c>
      <c r="B71" s="162" t="s">
        <v>264</v>
      </c>
      <c r="D71" s="163">
        <v>19.399999999999999</v>
      </c>
      <c r="E71" s="163" t="s">
        <v>195</v>
      </c>
      <c r="F71" s="162">
        <v>2021</v>
      </c>
      <c r="G71" s="164">
        <v>21332346</v>
      </c>
      <c r="H71" s="164">
        <v>0</v>
      </c>
      <c r="I71" s="164">
        <v>0</v>
      </c>
      <c r="J71" s="164">
        <v>0</v>
      </c>
    </row>
    <row r="72" spans="1:10" ht="14.5" x14ac:dyDescent="0.35">
      <c r="A72" s="162">
        <v>10120</v>
      </c>
      <c r="B72" s="162" t="s">
        <v>265</v>
      </c>
      <c r="D72" s="163">
        <v>21.2</v>
      </c>
      <c r="E72" s="163" t="s">
        <v>195</v>
      </c>
      <c r="F72" s="162">
        <v>2021</v>
      </c>
      <c r="G72" s="164">
        <v>3532317</v>
      </c>
      <c r="H72" s="164">
        <v>17026</v>
      </c>
      <c r="I72" s="164">
        <v>761</v>
      </c>
      <c r="J72" s="164">
        <v>1142</v>
      </c>
    </row>
    <row r="73" spans="1:10" ht="14.5" x14ac:dyDescent="0.35">
      <c r="A73" s="162">
        <v>10127</v>
      </c>
      <c r="B73" s="162" t="s">
        <v>266</v>
      </c>
      <c r="D73" s="163">
        <v>5.0999999999999996</v>
      </c>
      <c r="E73" s="163" t="s">
        <v>195</v>
      </c>
      <c r="F73" s="162">
        <v>2021</v>
      </c>
      <c r="G73" s="164">
        <v>20396494</v>
      </c>
      <c r="H73" s="164">
        <v>114956</v>
      </c>
      <c r="I73" s="164">
        <v>4028</v>
      </c>
      <c r="J73" s="164">
        <v>14541</v>
      </c>
    </row>
    <row r="74" spans="1:10" ht="14.5" x14ac:dyDescent="0.35">
      <c r="A74" s="162">
        <v>10127</v>
      </c>
      <c r="B74" s="162" t="s">
        <v>267</v>
      </c>
      <c r="D74" s="163">
        <v>5.2</v>
      </c>
      <c r="E74" s="163" t="s">
        <v>195</v>
      </c>
      <c r="F74" s="162">
        <v>2021</v>
      </c>
      <c r="G74" s="164">
        <v>7756527</v>
      </c>
      <c r="H74" s="164">
        <v>49312</v>
      </c>
      <c r="I74" s="164">
        <v>1722</v>
      </c>
      <c r="J74" s="164">
        <v>6214</v>
      </c>
    </row>
    <row r="75" spans="1:10" ht="14.5" x14ac:dyDescent="0.35">
      <c r="A75" s="162">
        <v>10157</v>
      </c>
      <c r="B75" s="162" t="s">
        <v>268</v>
      </c>
      <c r="D75" s="163">
        <v>19.100000000000001</v>
      </c>
      <c r="E75" s="163" t="s">
        <v>195</v>
      </c>
      <c r="F75" s="162">
        <v>2021</v>
      </c>
      <c r="G75" s="164">
        <v>359233</v>
      </c>
      <c r="H75" s="164">
        <v>9889</v>
      </c>
      <c r="I75" s="164">
        <v>2649</v>
      </c>
      <c r="J75" s="164">
        <v>181</v>
      </c>
    </row>
    <row r="76" spans="1:10" ht="14.5" x14ac:dyDescent="0.35">
      <c r="A76" s="162">
        <v>10157</v>
      </c>
      <c r="B76" s="162" t="s">
        <v>269</v>
      </c>
      <c r="D76" s="163">
        <v>19.2</v>
      </c>
      <c r="E76" s="163" t="s">
        <v>195</v>
      </c>
      <c r="F76" s="162">
        <v>2021</v>
      </c>
      <c r="G76" s="164">
        <v>9530073</v>
      </c>
      <c r="H76" s="164">
        <v>0</v>
      </c>
      <c r="I76" s="164">
        <v>0</v>
      </c>
      <c r="J76" s="164">
        <v>0</v>
      </c>
    </row>
    <row r="77" spans="1:10" ht="14.5" x14ac:dyDescent="0.35">
      <c r="A77" s="162">
        <v>10157</v>
      </c>
      <c r="B77" s="162" t="s">
        <v>270</v>
      </c>
      <c r="D77" s="163">
        <v>21.1</v>
      </c>
      <c r="E77" s="163" t="s">
        <v>195</v>
      </c>
      <c r="F77" s="162">
        <v>2021</v>
      </c>
      <c r="G77" s="164">
        <v>7692641</v>
      </c>
      <c r="H77" s="164">
        <v>7693</v>
      </c>
      <c r="I77" s="164">
        <v>2060</v>
      </c>
      <c r="J77" s="164">
        <v>140</v>
      </c>
    </row>
    <row r="78" spans="1:10" ht="14.5" x14ac:dyDescent="0.35">
      <c r="A78" s="162">
        <v>10177</v>
      </c>
      <c r="B78" s="162" t="s">
        <v>271</v>
      </c>
      <c r="D78" s="163">
        <v>1</v>
      </c>
      <c r="E78" s="163" t="s">
        <v>195</v>
      </c>
      <c r="F78" s="162">
        <v>2021</v>
      </c>
      <c r="G78" s="164">
        <v>61393</v>
      </c>
      <c r="H78" s="164">
        <v>239</v>
      </c>
      <c r="I78" s="164">
        <v>22</v>
      </c>
      <c r="J78" s="164">
        <v>12</v>
      </c>
    </row>
    <row r="79" spans="1:10" ht="14.5" x14ac:dyDescent="0.35">
      <c r="A79" s="162">
        <v>10177</v>
      </c>
      <c r="B79" s="162" t="s">
        <v>272</v>
      </c>
      <c r="D79" s="163">
        <v>5.0999999999999996</v>
      </c>
      <c r="E79" s="163" t="s">
        <v>195</v>
      </c>
      <c r="F79" s="162">
        <v>2021</v>
      </c>
      <c r="G79" s="164">
        <v>2601147</v>
      </c>
      <c r="H79" s="164">
        <v>7828</v>
      </c>
      <c r="I79" s="164">
        <v>722</v>
      </c>
      <c r="J79" s="164">
        <v>383</v>
      </c>
    </row>
    <row r="80" spans="1:10" ht="14.5" x14ac:dyDescent="0.35">
      <c r="A80" s="162">
        <v>10177</v>
      </c>
      <c r="B80" s="162" t="s">
        <v>273</v>
      </c>
      <c r="D80" s="163">
        <v>5.2</v>
      </c>
      <c r="E80" s="163" t="s">
        <v>195</v>
      </c>
      <c r="F80" s="162">
        <v>2021</v>
      </c>
      <c r="G80" s="164">
        <v>1734098</v>
      </c>
      <c r="H80" s="164">
        <v>5219</v>
      </c>
      <c r="I80" s="164">
        <v>482</v>
      </c>
      <c r="J80" s="164">
        <v>256</v>
      </c>
    </row>
    <row r="81" spans="1:10" ht="14.5" x14ac:dyDescent="0.35">
      <c r="A81" s="162">
        <v>10177</v>
      </c>
      <c r="B81" s="162" t="s">
        <v>274</v>
      </c>
      <c r="D81" s="163">
        <v>9</v>
      </c>
      <c r="E81" s="163" t="s">
        <v>195</v>
      </c>
      <c r="F81" s="162">
        <v>2021</v>
      </c>
      <c r="G81" s="164">
        <v>22137</v>
      </c>
      <c r="H81" s="164">
        <v>66</v>
      </c>
      <c r="I81" s="164">
        <v>6</v>
      </c>
      <c r="J81" s="164">
        <v>3</v>
      </c>
    </row>
    <row r="82" spans="1:10" ht="14.5" x14ac:dyDescent="0.35">
      <c r="A82" s="162">
        <v>10177</v>
      </c>
      <c r="B82" s="162" t="s">
        <v>275</v>
      </c>
      <c r="D82" s="163">
        <v>17.100000000000001</v>
      </c>
      <c r="E82" s="163" t="s">
        <v>195</v>
      </c>
      <c r="F82" s="162">
        <v>2021</v>
      </c>
      <c r="G82" s="164">
        <v>935305</v>
      </c>
      <c r="H82" s="164">
        <v>2533</v>
      </c>
      <c r="I82" s="164">
        <v>234</v>
      </c>
      <c r="J82" s="164">
        <v>124</v>
      </c>
    </row>
    <row r="83" spans="1:10" ht="14.5" x14ac:dyDescent="0.35">
      <c r="A83" s="162">
        <v>10177</v>
      </c>
      <c r="B83" s="162" t="s">
        <v>276</v>
      </c>
      <c r="D83" s="163">
        <v>19.3</v>
      </c>
      <c r="E83" s="163" t="s">
        <v>195</v>
      </c>
      <c r="F83" s="162">
        <v>2021</v>
      </c>
      <c r="G83" s="164">
        <v>12365</v>
      </c>
      <c r="H83" s="164">
        <v>6819</v>
      </c>
      <c r="I83" s="164">
        <v>630</v>
      </c>
      <c r="J83" s="164">
        <v>334</v>
      </c>
    </row>
    <row r="84" spans="1:10" ht="14.5" x14ac:dyDescent="0.35">
      <c r="A84" s="162">
        <v>10177</v>
      </c>
      <c r="B84" s="162" t="s">
        <v>277</v>
      </c>
      <c r="D84" s="163">
        <v>19.399999999999999</v>
      </c>
      <c r="E84" s="163" t="s">
        <v>195</v>
      </c>
      <c r="F84" s="162">
        <v>2021</v>
      </c>
      <c r="G84" s="164">
        <v>2703802</v>
      </c>
      <c r="H84" s="164">
        <v>0</v>
      </c>
      <c r="I84" s="164">
        <v>0</v>
      </c>
      <c r="J84" s="164">
        <v>0</v>
      </c>
    </row>
    <row r="85" spans="1:10" ht="14.5" x14ac:dyDescent="0.35">
      <c r="A85" s="162">
        <v>10177</v>
      </c>
      <c r="B85" s="162" t="s">
        <v>278</v>
      </c>
      <c r="D85" s="163">
        <v>21.2</v>
      </c>
      <c r="E85" s="163" t="s">
        <v>195</v>
      </c>
      <c r="F85" s="162">
        <v>2021</v>
      </c>
      <c r="G85" s="164">
        <v>825377</v>
      </c>
      <c r="H85" s="164">
        <v>2420</v>
      </c>
      <c r="I85" s="164">
        <v>223</v>
      </c>
      <c r="J85" s="164">
        <v>119</v>
      </c>
    </row>
    <row r="86" spans="1:10" ht="14.5" x14ac:dyDescent="0.35">
      <c r="A86" s="162">
        <v>10178</v>
      </c>
      <c r="B86" s="162" t="s">
        <v>279</v>
      </c>
      <c r="D86" s="163">
        <v>1</v>
      </c>
      <c r="E86" s="163" t="s">
        <v>195</v>
      </c>
      <c r="F86" s="162">
        <v>2021</v>
      </c>
      <c r="G86" s="164">
        <v>3515066</v>
      </c>
      <c r="H86" s="164">
        <v>19067</v>
      </c>
      <c r="I86" s="164">
        <v>1544</v>
      </c>
      <c r="J86" s="164">
        <v>964</v>
      </c>
    </row>
    <row r="87" spans="1:10" ht="14.5" x14ac:dyDescent="0.35">
      <c r="A87" s="162">
        <v>10178</v>
      </c>
      <c r="B87" s="162" t="s">
        <v>280</v>
      </c>
      <c r="D87" s="163">
        <v>2.1</v>
      </c>
      <c r="E87" s="163" t="s">
        <v>195</v>
      </c>
      <c r="F87" s="162">
        <v>2021</v>
      </c>
      <c r="G87" s="164">
        <v>1518326</v>
      </c>
      <c r="H87" s="164">
        <v>12126</v>
      </c>
      <c r="I87" s="164">
        <v>982</v>
      </c>
      <c r="J87" s="164">
        <v>642</v>
      </c>
    </row>
    <row r="88" spans="1:10" ht="14.5" x14ac:dyDescent="0.35">
      <c r="A88" s="162">
        <v>10178</v>
      </c>
      <c r="B88" s="162" t="s">
        <v>281</v>
      </c>
      <c r="D88" s="163">
        <v>3</v>
      </c>
      <c r="E88" s="163" t="s">
        <v>195</v>
      </c>
      <c r="F88" s="162">
        <v>2021</v>
      </c>
      <c r="G88" s="164">
        <v>21579</v>
      </c>
      <c r="H88" s="164">
        <v>1572</v>
      </c>
      <c r="I88" s="164">
        <v>127</v>
      </c>
      <c r="J88" s="164">
        <v>88</v>
      </c>
    </row>
    <row r="89" spans="1:10" ht="14.5" x14ac:dyDescent="0.35">
      <c r="A89" s="162">
        <v>10178</v>
      </c>
      <c r="B89" s="162" t="s">
        <v>282</v>
      </c>
      <c r="D89" s="163">
        <v>5.0999999999999996</v>
      </c>
      <c r="E89" s="163" t="s">
        <v>195</v>
      </c>
      <c r="F89" s="162">
        <v>2021</v>
      </c>
      <c r="G89" s="164">
        <v>5312798</v>
      </c>
      <c r="H89" s="164">
        <v>37707</v>
      </c>
      <c r="I89" s="164">
        <v>3054</v>
      </c>
      <c r="J89" s="164">
        <v>1989</v>
      </c>
    </row>
    <row r="90" spans="1:10" ht="14.5" x14ac:dyDescent="0.35">
      <c r="A90" s="162">
        <v>10178</v>
      </c>
      <c r="B90" s="162" t="s">
        <v>283</v>
      </c>
      <c r="D90" s="163">
        <v>5.2</v>
      </c>
      <c r="E90" s="163" t="s">
        <v>195</v>
      </c>
      <c r="F90" s="162">
        <v>2021</v>
      </c>
      <c r="G90" s="164">
        <v>10039897</v>
      </c>
      <c r="H90" s="164">
        <v>45720</v>
      </c>
      <c r="I90" s="164">
        <v>3703</v>
      </c>
      <c r="J90" s="164">
        <v>2443</v>
      </c>
    </row>
    <row r="91" spans="1:10" ht="14.5" x14ac:dyDescent="0.35">
      <c r="A91" s="162">
        <v>10178</v>
      </c>
      <c r="B91" s="162" t="s">
        <v>284</v>
      </c>
      <c r="D91" s="163">
        <v>9</v>
      </c>
      <c r="E91" s="163" t="s">
        <v>195</v>
      </c>
      <c r="F91" s="162">
        <v>2021</v>
      </c>
      <c r="G91" s="164">
        <v>58722</v>
      </c>
      <c r="H91" s="164">
        <v>8602</v>
      </c>
      <c r="I91" s="164">
        <v>697</v>
      </c>
      <c r="J91" s="164">
        <v>457</v>
      </c>
    </row>
    <row r="92" spans="1:10" ht="14.5" x14ac:dyDescent="0.35">
      <c r="A92" s="162">
        <v>10178</v>
      </c>
      <c r="B92" s="162" t="s">
        <v>285</v>
      </c>
      <c r="D92" s="163">
        <v>17.100000000000001</v>
      </c>
      <c r="E92" s="163" t="s">
        <v>195</v>
      </c>
      <c r="F92" s="162">
        <v>2021</v>
      </c>
      <c r="G92" s="164">
        <v>11706056</v>
      </c>
      <c r="H92" s="164">
        <v>67478</v>
      </c>
      <c r="I92" s="164">
        <v>5464</v>
      </c>
      <c r="J92" s="164">
        <v>3733</v>
      </c>
    </row>
    <row r="93" spans="1:10" ht="14.5" x14ac:dyDescent="0.35">
      <c r="A93" s="162">
        <v>10178</v>
      </c>
      <c r="B93" s="162" t="s">
        <v>286</v>
      </c>
      <c r="D93" s="163">
        <v>17.2</v>
      </c>
      <c r="E93" s="163" t="s">
        <v>195</v>
      </c>
      <c r="F93" s="162">
        <v>2021</v>
      </c>
      <c r="G93" s="164">
        <v>445548</v>
      </c>
      <c r="H93" s="164">
        <v>2716</v>
      </c>
      <c r="I93" s="164">
        <v>220</v>
      </c>
      <c r="J93" s="164">
        <v>143</v>
      </c>
    </row>
    <row r="94" spans="1:10" ht="14.5" x14ac:dyDescent="0.35">
      <c r="A94" s="162">
        <v>10178</v>
      </c>
      <c r="B94" s="162" t="s">
        <v>287</v>
      </c>
      <c r="D94" s="163">
        <v>18</v>
      </c>
      <c r="E94" s="163" t="s">
        <v>195</v>
      </c>
      <c r="F94" s="162">
        <v>2021</v>
      </c>
      <c r="G94" s="164">
        <v>337318</v>
      </c>
      <c r="H94" s="164">
        <v>8033</v>
      </c>
      <c r="I94" s="164">
        <v>650</v>
      </c>
      <c r="J94" s="164">
        <v>419</v>
      </c>
    </row>
    <row r="95" spans="1:10" ht="14.5" x14ac:dyDescent="0.35">
      <c r="A95" s="162">
        <v>10178</v>
      </c>
      <c r="B95" s="162" t="s">
        <v>288</v>
      </c>
      <c r="D95" s="163">
        <v>19.3</v>
      </c>
      <c r="E95" s="163" t="s">
        <v>195</v>
      </c>
      <c r="F95" s="162">
        <v>2021</v>
      </c>
      <c r="G95" s="164">
        <v>158303</v>
      </c>
      <c r="H95" s="164">
        <v>140557</v>
      </c>
      <c r="I95" s="164">
        <v>11382</v>
      </c>
      <c r="J95" s="164">
        <v>7461</v>
      </c>
    </row>
    <row r="96" spans="1:10" ht="14.5" x14ac:dyDescent="0.35">
      <c r="A96" s="162">
        <v>10178</v>
      </c>
      <c r="B96" s="162" t="s">
        <v>289</v>
      </c>
      <c r="D96" s="163">
        <v>19.399999999999999</v>
      </c>
      <c r="E96" s="163" t="s">
        <v>195</v>
      </c>
      <c r="F96" s="162">
        <v>2021</v>
      </c>
      <c r="G96" s="164">
        <v>17351667</v>
      </c>
      <c r="H96" s="164">
        <v>0</v>
      </c>
      <c r="I96" s="164">
        <v>0</v>
      </c>
      <c r="J96" s="164">
        <v>0</v>
      </c>
    </row>
    <row r="97" spans="1:10" ht="14.5" x14ac:dyDescent="0.35">
      <c r="A97" s="162">
        <v>10178</v>
      </c>
      <c r="B97" s="162" t="s">
        <v>290</v>
      </c>
      <c r="D97" s="163">
        <v>21.2</v>
      </c>
      <c r="E97" s="163" t="s">
        <v>195</v>
      </c>
      <c r="F97" s="162">
        <v>2021</v>
      </c>
      <c r="G97" s="164">
        <v>4365098</v>
      </c>
      <c r="H97" s="164">
        <v>32186</v>
      </c>
      <c r="I97" s="164">
        <v>2606</v>
      </c>
      <c r="J97" s="164">
        <v>1824</v>
      </c>
    </row>
    <row r="98" spans="1:10" ht="14.5" x14ac:dyDescent="0.35">
      <c r="A98" s="162">
        <v>10178</v>
      </c>
      <c r="B98" s="162" t="s">
        <v>291</v>
      </c>
      <c r="D98" s="163">
        <v>23</v>
      </c>
      <c r="E98" s="163" t="s">
        <v>195</v>
      </c>
      <c r="F98" s="162">
        <v>2021</v>
      </c>
      <c r="G98" s="164">
        <v>505</v>
      </c>
      <c r="H98" s="164">
        <v>116</v>
      </c>
      <c r="I98" s="164">
        <v>9</v>
      </c>
      <c r="J98" s="164">
        <v>6</v>
      </c>
    </row>
    <row r="99" spans="1:10" ht="14.5" x14ac:dyDescent="0.35">
      <c r="A99" s="162">
        <v>10178</v>
      </c>
      <c r="B99" s="162" t="s">
        <v>292</v>
      </c>
      <c r="D99" s="163">
        <v>24</v>
      </c>
      <c r="E99" s="163" t="s">
        <v>195</v>
      </c>
      <c r="F99" s="162">
        <v>2021</v>
      </c>
      <c r="G99" s="164">
        <v>8569114</v>
      </c>
      <c r="H99" s="164">
        <v>26696</v>
      </c>
      <c r="I99" s="164">
        <v>4686</v>
      </c>
      <c r="J99" s="164">
        <v>2534</v>
      </c>
    </row>
    <row r="100" spans="1:10" ht="14.5" x14ac:dyDescent="0.35">
      <c r="A100" s="162">
        <v>10200</v>
      </c>
      <c r="B100" s="162" t="s">
        <v>293</v>
      </c>
      <c r="D100" s="163">
        <v>1</v>
      </c>
      <c r="E100" s="163" t="s">
        <v>195</v>
      </c>
      <c r="F100" s="162">
        <v>2021</v>
      </c>
      <c r="G100" s="164">
        <v>213025</v>
      </c>
      <c r="H100" s="164">
        <v>4421</v>
      </c>
      <c r="I100" s="164">
        <v>0</v>
      </c>
      <c r="J100" s="164">
        <v>18</v>
      </c>
    </row>
    <row r="101" spans="1:10" ht="14.5" x14ac:dyDescent="0.35">
      <c r="A101" s="162">
        <v>10200</v>
      </c>
      <c r="B101" s="162" t="s">
        <v>294</v>
      </c>
      <c r="D101" s="163">
        <v>5.0999999999999996</v>
      </c>
      <c r="E101" s="163" t="s">
        <v>195</v>
      </c>
      <c r="F101" s="162">
        <v>2021</v>
      </c>
      <c r="G101" s="164">
        <v>2388746</v>
      </c>
      <c r="H101" s="164">
        <v>14071</v>
      </c>
      <c r="I101" s="164">
        <v>0</v>
      </c>
      <c r="J101" s="164">
        <v>58</v>
      </c>
    </row>
    <row r="102" spans="1:10" ht="14.5" x14ac:dyDescent="0.35">
      <c r="A102" s="162">
        <v>10200</v>
      </c>
      <c r="B102" s="162" t="s">
        <v>295</v>
      </c>
      <c r="D102" s="163">
        <v>5.2</v>
      </c>
      <c r="E102" s="163" t="s">
        <v>195</v>
      </c>
      <c r="F102" s="162">
        <v>2021</v>
      </c>
      <c r="G102" s="164">
        <v>944996</v>
      </c>
      <c r="H102" s="164">
        <v>8644</v>
      </c>
      <c r="I102" s="164">
        <v>0</v>
      </c>
      <c r="J102" s="164">
        <v>36</v>
      </c>
    </row>
    <row r="103" spans="1:10" ht="14.5" x14ac:dyDescent="0.35">
      <c r="A103" s="162">
        <v>10200</v>
      </c>
      <c r="B103" s="162" t="s">
        <v>296</v>
      </c>
      <c r="D103" s="163">
        <v>9</v>
      </c>
      <c r="E103" s="163" t="s">
        <v>195</v>
      </c>
      <c r="F103" s="162">
        <v>2021</v>
      </c>
      <c r="G103" s="164">
        <v>2624725</v>
      </c>
      <c r="H103" s="164">
        <v>29314</v>
      </c>
      <c r="I103" s="164">
        <v>0</v>
      </c>
      <c r="J103" s="164">
        <v>121</v>
      </c>
    </row>
    <row r="104" spans="1:10" ht="14.5" x14ac:dyDescent="0.35">
      <c r="A104" s="162">
        <v>10200</v>
      </c>
      <c r="B104" s="162" t="s">
        <v>297</v>
      </c>
      <c r="D104" s="163">
        <v>17.100000000000001</v>
      </c>
      <c r="E104" s="163" t="s">
        <v>195</v>
      </c>
      <c r="F104" s="162">
        <v>2021</v>
      </c>
      <c r="G104" s="164">
        <v>19871258</v>
      </c>
      <c r="H104" s="164">
        <v>258034</v>
      </c>
      <c r="I104" s="164">
        <v>0</v>
      </c>
      <c r="J104" s="164">
        <v>1068</v>
      </c>
    </row>
    <row r="105" spans="1:10" ht="14.5" x14ac:dyDescent="0.35">
      <c r="A105" s="162">
        <v>10200</v>
      </c>
      <c r="B105" s="162" t="s">
        <v>298</v>
      </c>
      <c r="D105" s="163">
        <v>17.2</v>
      </c>
      <c r="E105" s="163" t="s">
        <v>195</v>
      </c>
      <c r="F105" s="162">
        <v>2021</v>
      </c>
      <c r="G105" s="164">
        <v>21215976</v>
      </c>
      <c r="H105" s="164">
        <v>222243</v>
      </c>
      <c r="I105" s="164">
        <v>0</v>
      </c>
      <c r="J105" s="164">
        <v>918</v>
      </c>
    </row>
    <row r="106" spans="1:10" ht="14.5" x14ac:dyDescent="0.35">
      <c r="A106" s="162">
        <v>10200</v>
      </c>
      <c r="B106" s="162" t="s">
        <v>299</v>
      </c>
      <c r="D106" s="163">
        <v>19.3</v>
      </c>
      <c r="E106" s="163" t="s">
        <v>195</v>
      </c>
      <c r="F106" s="162">
        <v>2021</v>
      </c>
      <c r="G106" s="164">
        <v>656</v>
      </c>
      <c r="H106" s="164">
        <v>4469</v>
      </c>
      <c r="I106" s="164">
        <v>0</v>
      </c>
      <c r="J106" s="164">
        <v>18</v>
      </c>
    </row>
    <row r="107" spans="1:10" ht="14.5" x14ac:dyDescent="0.35">
      <c r="A107" s="162">
        <v>10200</v>
      </c>
      <c r="B107" s="162" t="s">
        <v>300</v>
      </c>
      <c r="D107" s="163">
        <v>19.399999999999999</v>
      </c>
      <c r="E107" s="163" t="s">
        <v>195</v>
      </c>
      <c r="F107" s="162">
        <v>2021</v>
      </c>
      <c r="G107" s="164">
        <v>196451</v>
      </c>
      <c r="H107" s="164">
        <v>0</v>
      </c>
      <c r="I107" s="164">
        <v>0</v>
      </c>
      <c r="J107" s="164">
        <v>0</v>
      </c>
    </row>
    <row r="108" spans="1:10" ht="14.5" x14ac:dyDescent="0.35">
      <c r="A108" s="162">
        <v>10200</v>
      </c>
      <c r="B108" s="162" t="s">
        <v>301</v>
      </c>
      <c r="D108" s="163">
        <v>21.2</v>
      </c>
      <c r="E108" s="163" t="s">
        <v>195</v>
      </c>
      <c r="F108" s="162">
        <v>2021</v>
      </c>
      <c r="G108" s="164">
        <v>41760</v>
      </c>
      <c r="H108" s="164">
        <v>1037</v>
      </c>
      <c r="I108" s="164">
        <v>0</v>
      </c>
      <c r="J108" s="164">
        <v>4</v>
      </c>
    </row>
    <row r="109" spans="1:10" ht="14.5" x14ac:dyDescent="0.35">
      <c r="A109" s="162">
        <v>10200</v>
      </c>
      <c r="B109" s="162" t="s">
        <v>302</v>
      </c>
      <c r="D109" s="163">
        <v>23</v>
      </c>
      <c r="E109" s="163" t="s">
        <v>195</v>
      </c>
      <c r="F109" s="162">
        <v>2021</v>
      </c>
      <c r="G109" s="164">
        <v>48712</v>
      </c>
      <c r="H109" s="164">
        <v>1632</v>
      </c>
      <c r="I109" s="164">
        <v>0</v>
      </c>
      <c r="J109" s="164">
        <v>7</v>
      </c>
    </row>
    <row r="110" spans="1:10" ht="14.5" x14ac:dyDescent="0.35">
      <c r="A110" s="162">
        <v>10205</v>
      </c>
      <c r="B110" s="162" t="s">
        <v>303</v>
      </c>
      <c r="D110" s="163">
        <v>4</v>
      </c>
      <c r="E110" s="163" t="s">
        <v>195</v>
      </c>
      <c r="F110" s="162">
        <v>2021</v>
      </c>
      <c r="G110" s="164">
        <v>14073155</v>
      </c>
      <c r="H110" s="164">
        <v>78476</v>
      </c>
      <c r="I110" s="164">
        <v>0</v>
      </c>
      <c r="J110" s="164">
        <v>281</v>
      </c>
    </row>
    <row r="111" spans="1:10" ht="14.5" x14ac:dyDescent="0.35">
      <c r="A111" s="162">
        <v>10205</v>
      </c>
      <c r="B111" s="162" t="s">
        <v>304</v>
      </c>
      <c r="D111" s="163">
        <v>9</v>
      </c>
      <c r="E111" s="163" t="s">
        <v>195</v>
      </c>
      <c r="F111" s="162">
        <v>2021</v>
      </c>
      <c r="G111" s="164">
        <v>14176</v>
      </c>
      <c r="H111" s="164">
        <v>286</v>
      </c>
      <c r="I111" s="164">
        <v>0</v>
      </c>
      <c r="J111" s="164">
        <v>1</v>
      </c>
    </row>
    <row r="112" spans="1:10" ht="14.5" x14ac:dyDescent="0.35">
      <c r="A112" s="162">
        <v>10216</v>
      </c>
      <c r="B112" s="162" t="s">
        <v>305</v>
      </c>
      <c r="D112" s="163">
        <v>24</v>
      </c>
      <c r="E112" s="163" t="s">
        <v>195</v>
      </c>
      <c r="F112" s="162">
        <v>2021</v>
      </c>
      <c r="G112" s="164">
        <v>2940923</v>
      </c>
      <c r="H112" s="164">
        <v>53670</v>
      </c>
      <c r="I112" s="164">
        <v>5924</v>
      </c>
      <c r="J112" s="164">
        <v>5875</v>
      </c>
    </row>
    <row r="113" spans="1:10" ht="14.5" x14ac:dyDescent="0.35">
      <c r="A113" s="162">
        <v>10226</v>
      </c>
      <c r="B113" s="162" t="s">
        <v>306</v>
      </c>
      <c r="D113" s="163">
        <v>19.100000000000001</v>
      </c>
      <c r="E113" s="163" t="s">
        <v>195</v>
      </c>
      <c r="F113" s="162">
        <v>2021</v>
      </c>
      <c r="G113" s="164">
        <v>920</v>
      </c>
      <c r="H113" s="164">
        <v>7552</v>
      </c>
      <c r="I113" s="164">
        <v>957</v>
      </c>
      <c r="J113" s="164">
        <v>638</v>
      </c>
    </row>
    <row r="114" spans="1:10" ht="14.5" x14ac:dyDescent="0.35">
      <c r="A114" s="162">
        <v>10226</v>
      </c>
      <c r="B114" s="162" t="s">
        <v>307</v>
      </c>
      <c r="D114" s="163">
        <v>19.2</v>
      </c>
      <c r="E114" s="163" t="s">
        <v>195</v>
      </c>
      <c r="F114" s="162">
        <v>2021</v>
      </c>
      <c r="G114" s="164">
        <v>31511</v>
      </c>
      <c r="H114" s="164">
        <v>0</v>
      </c>
      <c r="I114" s="164">
        <v>0</v>
      </c>
      <c r="J114" s="164">
        <v>0</v>
      </c>
    </row>
    <row r="115" spans="1:10" ht="14.5" x14ac:dyDescent="0.35">
      <c r="A115" s="162">
        <v>10226</v>
      </c>
      <c r="B115" s="162" t="s">
        <v>308</v>
      </c>
      <c r="D115" s="163">
        <v>21.1</v>
      </c>
      <c r="E115" s="163" t="s">
        <v>195</v>
      </c>
      <c r="F115" s="162">
        <v>2021</v>
      </c>
      <c r="G115" s="164">
        <v>18665</v>
      </c>
      <c r="H115" s="164">
        <v>5104</v>
      </c>
      <c r="I115" s="164">
        <v>645</v>
      </c>
      <c r="J115" s="164">
        <v>430</v>
      </c>
    </row>
    <row r="116" spans="1:10" ht="14.5" x14ac:dyDescent="0.35">
      <c r="A116" s="162">
        <v>10324</v>
      </c>
      <c r="B116" s="162" t="s">
        <v>309</v>
      </c>
      <c r="D116" s="163">
        <v>17.100000000000001</v>
      </c>
      <c r="E116" s="163" t="s">
        <v>195</v>
      </c>
      <c r="F116" s="162">
        <v>2021</v>
      </c>
      <c r="G116" s="164">
        <v>143</v>
      </c>
      <c r="H116" s="164">
        <v>16120</v>
      </c>
      <c r="I116" s="164">
        <v>560</v>
      </c>
      <c r="J116" s="164">
        <v>394</v>
      </c>
    </row>
    <row r="117" spans="1:10" ht="14.5" x14ac:dyDescent="0.35">
      <c r="A117" s="162">
        <v>10324</v>
      </c>
      <c r="B117" s="162" t="s">
        <v>310</v>
      </c>
      <c r="D117" s="163">
        <v>19.3</v>
      </c>
      <c r="E117" s="163" t="s">
        <v>195</v>
      </c>
      <c r="F117" s="162">
        <v>2021</v>
      </c>
      <c r="G117" s="164">
        <v>3902</v>
      </c>
      <c r="H117" s="164">
        <v>13194</v>
      </c>
      <c r="I117" s="164">
        <v>459</v>
      </c>
      <c r="J117" s="164">
        <v>324</v>
      </c>
    </row>
    <row r="118" spans="1:10" ht="14.5" x14ac:dyDescent="0.35">
      <c r="A118" s="162">
        <v>10324</v>
      </c>
      <c r="B118" s="162" t="s">
        <v>311</v>
      </c>
      <c r="D118" s="163">
        <v>19.399999999999999</v>
      </c>
      <c r="E118" s="163" t="s">
        <v>195</v>
      </c>
      <c r="F118" s="162">
        <v>2021</v>
      </c>
      <c r="G118" s="164">
        <v>1347621</v>
      </c>
      <c r="H118" s="164">
        <v>0</v>
      </c>
      <c r="I118" s="164">
        <v>0</v>
      </c>
      <c r="J118" s="164">
        <v>0</v>
      </c>
    </row>
    <row r="119" spans="1:10" ht="14.5" x14ac:dyDescent="0.35">
      <c r="A119" s="162">
        <v>10324</v>
      </c>
      <c r="B119" s="162" t="s">
        <v>312</v>
      </c>
      <c r="D119" s="163">
        <v>21.2</v>
      </c>
      <c r="E119" s="163" t="s">
        <v>195</v>
      </c>
      <c r="F119" s="162">
        <v>2021</v>
      </c>
      <c r="G119" s="164">
        <v>758203</v>
      </c>
      <c r="H119" s="164">
        <v>8655</v>
      </c>
      <c r="I119" s="164">
        <v>301</v>
      </c>
      <c r="J119" s="164">
        <v>212</v>
      </c>
    </row>
    <row r="120" spans="1:10" ht="14.5" x14ac:dyDescent="0.35">
      <c r="A120" s="162">
        <v>10336</v>
      </c>
      <c r="B120" s="162" t="s">
        <v>313</v>
      </c>
      <c r="D120" s="163">
        <v>19.100000000000001</v>
      </c>
      <c r="E120" s="163" t="s">
        <v>195</v>
      </c>
      <c r="F120" s="162">
        <v>2021</v>
      </c>
      <c r="G120" s="164">
        <v>20356</v>
      </c>
      <c r="H120" s="164">
        <v>93060</v>
      </c>
      <c r="I120" s="164">
        <v>13952</v>
      </c>
      <c r="J120" s="164">
        <v>18005</v>
      </c>
    </row>
    <row r="121" spans="1:10" ht="14.5" x14ac:dyDescent="0.35">
      <c r="A121" s="162">
        <v>10336</v>
      </c>
      <c r="B121" s="162" t="s">
        <v>314</v>
      </c>
      <c r="D121" s="163">
        <v>19.2</v>
      </c>
      <c r="E121" s="163" t="s">
        <v>195</v>
      </c>
      <c r="F121" s="162">
        <v>2021</v>
      </c>
      <c r="G121" s="164">
        <v>4463260</v>
      </c>
      <c r="H121" s="164">
        <v>0</v>
      </c>
      <c r="I121" s="164">
        <v>0</v>
      </c>
      <c r="J121" s="164">
        <v>0</v>
      </c>
    </row>
    <row r="122" spans="1:10" ht="14.5" x14ac:dyDescent="0.35">
      <c r="A122" s="162">
        <v>10336</v>
      </c>
      <c r="B122" s="162" t="s">
        <v>315</v>
      </c>
      <c r="D122" s="163">
        <v>21.1</v>
      </c>
      <c r="E122" s="163" t="s">
        <v>195</v>
      </c>
      <c r="F122" s="162">
        <v>2021</v>
      </c>
      <c r="G122" s="164">
        <v>2776521</v>
      </c>
      <c r="H122" s="164">
        <v>40681</v>
      </c>
      <c r="I122" s="164">
        <v>5798</v>
      </c>
      <c r="J122" s="164">
        <v>7482</v>
      </c>
    </row>
    <row r="123" spans="1:10" ht="14.5" x14ac:dyDescent="0.35">
      <c r="A123" s="162">
        <v>10367</v>
      </c>
      <c r="B123" s="162" t="s">
        <v>316</v>
      </c>
      <c r="D123" s="163">
        <v>9</v>
      </c>
      <c r="E123" s="163" t="s">
        <v>195</v>
      </c>
      <c r="F123" s="162">
        <v>2021</v>
      </c>
      <c r="G123" s="164">
        <v>337854</v>
      </c>
      <c r="H123" s="164">
        <v>4676</v>
      </c>
      <c r="I123" s="164">
        <v>0</v>
      </c>
      <c r="J123" s="164">
        <v>135</v>
      </c>
    </row>
    <row r="124" spans="1:10" ht="14.5" x14ac:dyDescent="0.35">
      <c r="A124" s="162">
        <v>10367</v>
      </c>
      <c r="B124" s="162" t="s">
        <v>317</v>
      </c>
      <c r="D124" s="163">
        <v>17.2</v>
      </c>
      <c r="E124" s="163" t="s">
        <v>195</v>
      </c>
      <c r="F124" s="162">
        <v>2021</v>
      </c>
      <c r="G124" s="164">
        <v>9372</v>
      </c>
      <c r="H124" s="164">
        <v>923</v>
      </c>
      <c r="I124" s="164">
        <v>0</v>
      </c>
      <c r="J124" s="164">
        <v>45</v>
      </c>
    </row>
    <row r="125" spans="1:10" ht="14.5" x14ac:dyDescent="0.35">
      <c r="A125" s="162">
        <v>10391</v>
      </c>
      <c r="B125" s="162" t="s">
        <v>318</v>
      </c>
      <c r="D125" s="163">
        <v>1</v>
      </c>
      <c r="E125" s="163" t="s">
        <v>195</v>
      </c>
      <c r="F125" s="162">
        <v>2021</v>
      </c>
      <c r="G125" s="164">
        <v>156831</v>
      </c>
      <c r="H125" s="164">
        <v>490</v>
      </c>
      <c r="I125" s="164">
        <v>552</v>
      </c>
      <c r="J125" s="164">
        <v>63</v>
      </c>
    </row>
    <row r="126" spans="1:10" ht="14.5" x14ac:dyDescent="0.35">
      <c r="A126" s="162">
        <v>10391</v>
      </c>
      <c r="B126" s="162" t="s">
        <v>319</v>
      </c>
      <c r="D126" s="163">
        <v>2.1</v>
      </c>
      <c r="E126" s="163" t="s">
        <v>195</v>
      </c>
      <c r="F126" s="162">
        <v>2021</v>
      </c>
      <c r="G126" s="164">
        <v>364884</v>
      </c>
      <c r="H126" s="164">
        <v>1097</v>
      </c>
      <c r="I126" s="164">
        <v>1238</v>
      </c>
      <c r="J126" s="164">
        <v>141</v>
      </c>
    </row>
    <row r="127" spans="1:10" ht="14.5" x14ac:dyDescent="0.35">
      <c r="A127" s="162">
        <v>10391</v>
      </c>
      <c r="B127" s="162" t="s">
        <v>320</v>
      </c>
      <c r="D127" s="163">
        <v>5.0999999999999996</v>
      </c>
      <c r="E127" s="163" t="s">
        <v>195</v>
      </c>
      <c r="F127" s="162">
        <v>2021</v>
      </c>
      <c r="G127" s="164">
        <v>1903743</v>
      </c>
      <c r="H127" s="164">
        <v>24277</v>
      </c>
      <c r="I127" s="164">
        <v>8996</v>
      </c>
      <c r="J127" s="164">
        <v>1183</v>
      </c>
    </row>
    <row r="128" spans="1:10" ht="14.5" x14ac:dyDescent="0.35">
      <c r="A128" s="162">
        <v>10391</v>
      </c>
      <c r="B128" s="162" t="s">
        <v>321</v>
      </c>
      <c r="D128" s="163">
        <v>5.2</v>
      </c>
      <c r="E128" s="163" t="s">
        <v>195</v>
      </c>
      <c r="F128" s="162">
        <v>2021</v>
      </c>
      <c r="G128" s="164">
        <v>2673274</v>
      </c>
      <c r="H128" s="164">
        <v>29955</v>
      </c>
      <c r="I128" s="164">
        <v>12402</v>
      </c>
      <c r="J128" s="164">
        <v>1501</v>
      </c>
    </row>
    <row r="129" spans="1:10" ht="14.5" x14ac:dyDescent="0.35">
      <c r="A129" s="162">
        <v>10391</v>
      </c>
      <c r="B129" s="162" t="s">
        <v>322</v>
      </c>
      <c r="D129" s="163">
        <v>9</v>
      </c>
      <c r="E129" s="163" t="s">
        <v>195</v>
      </c>
      <c r="F129" s="162">
        <v>2021</v>
      </c>
      <c r="G129" s="164">
        <v>1764536</v>
      </c>
      <c r="H129" s="164">
        <v>4466</v>
      </c>
      <c r="I129" s="164">
        <v>4272</v>
      </c>
      <c r="J129" s="164">
        <v>492</v>
      </c>
    </row>
    <row r="130" spans="1:10" ht="14.5" x14ac:dyDescent="0.35">
      <c r="A130" s="162">
        <v>10391</v>
      </c>
      <c r="B130" s="162" t="s">
        <v>323</v>
      </c>
      <c r="D130" s="163">
        <v>17.100000000000001</v>
      </c>
      <c r="E130" s="163" t="s">
        <v>195</v>
      </c>
      <c r="F130" s="162">
        <v>2021</v>
      </c>
      <c r="G130" s="164">
        <v>1781581</v>
      </c>
      <c r="H130" s="164">
        <v>8850</v>
      </c>
      <c r="I130" s="164">
        <v>7010</v>
      </c>
      <c r="J130" s="164">
        <v>815</v>
      </c>
    </row>
    <row r="131" spans="1:10" ht="14.5" x14ac:dyDescent="0.35">
      <c r="A131" s="162">
        <v>10391</v>
      </c>
      <c r="B131" s="162" t="s">
        <v>324</v>
      </c>
      <c r="D131" s="163">
        <v>17.2</v>
      </c>
      <c r="E131" s="163" t="s">
        <v>195</v>
      </c>
      <c r="F131" s="162">
        <v>2021</v>
      </c>
      <c r="G131" s="164">
        <v>2124241</v>
      </c>
      <c r="H131" s="164">
        <v>19141</v>
      </c>
      <c r="I131" s="164">
        <v>559</v>
      </c>
      <c r="J131" s="164">
        <v>204</v>
      </c>
    </row>
    <row r="132" spans="1:10" ht="14.5" x14ac:dyDescent="0.35">
      <c r="A132" s="162">
        <v>10391</v>
      </c>
      <c r="B132" s="162" t="s">
        <v>325</v>
      </c>
      <c r="D132" s="163">
        <v>18</v>
      </c>
      <c r="E132" s="163" t="s">
        <v>195</v>
      </c>
      <c r="F132" s="162">
        <v>2021</v>
      </c>
      <c r="G132" s="164">
        <v>125732</v>
      </c>
      <c r="H132" s="164">
        <v>529</v>
      </c>
      <c r="I132" s="164">
        <v>597</v>
      </c>
      <c r="J132" s="164">
        <v>68</v>
      </c>
    </row>
    <row r="133" spans="1:10" ht="14.5" x14ac:dyDescent="0.35">
      <c r="A133" s="162">
        <v>10391</v>
      </c>
      <c r="B133" s="162" t="s">
        <v>326</v>
      </c>
      <c r="D133" s="163">
        <v>19.3</v>
      </c>
      <c r="E133" s="163" t="s">
        <v>195</v>
      </c>
      <c r="F133" s="162">
        <v>2021</v>
      </c>
      <c r="G133" s="164">
        <v>69722</v>
      </c>
      <c r="H133" s="164">
        <v>37195</v>
      </c>
      <c r="I133" s="164">
        <v>26520</v>
      </c>
      <c r="J133" s="164">
        <v>3085</v>
      </c>
    </row>
    <row r="134" spans="1:10" ht="14.5" x14ac:dyDescent="0.35">
      <c r="A134" s="162">
        <v>10391</v>
      </c>
      <c r="B134" s="162" t="s">
        <v>327</v>
      </c>
      <c r="D134" s="163">
        <v>19.399999999999999</v>
      </c>
      <c r="E134" s="163" t="s">
        <v>195</v>
      </c>
      <c r="F134" s="162">
        <v>2021</v>
      </c>
      <c r="G134" s="164">
        <v>13360269</v>
      </c>
      <c r="H134" s="164">
        <v>0</v>
      </c>
      <c r="I134" s="164">
        <v>0</v>
      </c>
      <c r="J134" s="164">
        <v>0</v>
      </c>
    </row>
    <row r="135" spans="1:10" ht="14.5" x14ac:dyDescent="0.35">
      <c r="A135" s="162">
        <v>10391</v>
      </c>
      <c r="B135" s="162" t="s">
        <v>328</v>
      </c>
      <c r="D135" s="163">
        <v>21.2</v>
      </c>
      <c r="E135" s="163" t="s">
        <v>195</v>
      </c>
      <c r="F135" s="162">
        <v>2021</v>
      </c>
      <c r="G135" s="164">
        <v>4042055</v>
      </c>
      <c r="H135" s="164">
        <v>10789</v>
      </c>
      <c r="I135" s="164">
        <v>8317</v>
      </c>
      <c r="J135" s="164">
        <v>959</v>
      </c>
    </row>
    <row r="136" spans="1:10" ht="14.5" x14ac:dyDescent="0.35">
      <c r="A136" s="162">
        <v>10393</v>
      </c>
      <c r="B136" s="162" t="s">
        <v>329</v>
      </c>
      <c r="D136" s="163">
        <v>11</v>
      </c>
      <c r="E136" s="163" t="s">
        <v>195</v>
      </c>
      <c r="F136" s="162">
        <v>2021</v>
      </c>
      <c r="G136" s="164">
        <v>6963150</v>
      </c>
      <c r="H136" s="164">
        <v>6963</v>
      </c>
      <c r="I136" s="164">
        <v>812</v>
      </c>
      <c r="J136" s="164">
        <v>1045</v>
      </c>
    </row>
    <row r="137" spans="1:10" ht="14.5" x14ac:dyDescent="0.35">
      <c r="A137" s="162">
        <v>10393</v>
      </c>
      <c r="B137" s="162" t="s">
        <v>330</v>
      </c>
      <c r="D137" s="163">
        <v>17.2</v>
      </c>
      <c r="E137" s="163" t="s">
        <v>195</v>
      </c>
      <c r="F137" s="162">
        <v>2021</v>
      </c>
      <c r="G137" s="164">
        <v>125070</v>
      </c>
      <c r="H137" s="164">
        <v>125</v>
      </c>
      <c r="I137" s="164">
        <v>15</v>
      </c>
      <c r="J137" s="164">
        <v>19</v>
      </c>
    </row>
    <row r="138" spans="1:10" ht="14.5" x14ac:dyDescent="0.35">
      <c r="A138" s="162">
        <v>10464</v>
      </c>
      <c r="B138" s="162" t="s">
        <v>331</v>
      </c>
      <c r="D138" s="163">
        <v>9</v>
      </c>
      <c r="E138" s="163" t="s">
        <v>195</v>
      </c>
      <c r="F138" s="162">
        <v>2021</v>
      </c>
      <c r="G138" s="164">
        <v>2451505</v>
      </c>
      <c r="H138" s="164">
        <v>18654</v>
      </c>
      <c r="I138" s="164">
        <v>0</v>
      </c>
      <c r="J138" s="164">
        <v>1518</v>
      </c>
    </row>
    <row r="139" spans="1:10" ht="14.5" x14ac:dyDescent="0.35">
      <c r="A139" s="162">
        <v>10464</v>
      </c>
      <c r="B139" s="162" t="s">
        <v>332</v>
      </c>
      <c r="D139" s="163">
        <v>17.100000000000001</v>
      </c>
      <c r="E139" s="163" t="s">
        <v>195</v>
      </c>
      <c r="F139" s="162">
        <v>2021</v>
      </c>
      <c r="G139" s="164">
        <v>166870</v>
      </c>
      <c r="H139" s="164">
        <v>2117</v>
      </c>
      <c r="I139" s="164">
        <v>0</v>
      </c>
      <c r="J139" s="164">
        <v>155</v>
      </c>
    </row>
    <row r="140" spans="1:10" ht="14.5" x14ac:dyDescent="0.35">
      <c r="A140" s="162">
        <v>10464</v>
      </c>
      <c r="B140" s="162" t="s">
        <v>333</v>
      </c>
      <c r="D140" s="163">
        <v>19.3</v>
      </c>
      <c r="E140" s="163" t="s">
        <v>195</v>
      </c>
      <c r="F140" s="162">
        <v>2021</v>
      </c>
      <c r="G140" s="164">
        <v>298054</v>
      </c>
      <c r="H140" s="164">
        <v>264412</v>
      </c>
      <c r="I140" s="164">
        <v>0</v>
      </c>
      <c r="J140" s="164">
        <v>22183</v>
      </c>
    </row>
    <row r="141" spans="1:10" ht="14.5" x14ac:dyDescent="0.35">
      <c r="A141" s="162">
        <v>10464</v>
      </c>
      <c r="B141" s="162" t="s">
        <v>334</v>
      </c>
      <c r="D141" s="163">
        <v>19.399999999999999</v>
      </c>
      <c r="E141" s="163" t="s">
        <v>195</v>
      </c>
      <c r="F141" s="162">
        <v>2021</v>
      </c>
      <c r="G141" s="164">
        <v>37950614</v>
      </c>
      <c r="H141" s="164">
        <v>0</v>
      </c>
      <c r="I141" s="164">
        <v>0</v>
      </c>
      <c r="J141" s="164">
        <v>0</v>
      </c>
    </row>
    <row r="142" spans="1:10" ht="14.5" x14ac:dyDescent="0.35">
      <c r="A142" s="162">
        <v>10464</v>
      </c>
      <c r="B142" s="162" t="s">
        <v>335</v>
      </c>
      <c r="D142" s="163">
        <v>21.2</v>
      </c>
      <c r="E142" s="163" t="s">
        <v>195</v>
      </c>
      <c r="F142" s="162">
        <v>2021</v>
      </c>
      <c r="G142" s="164">
        <v>7027789</v>
      </c>
      <c r="H142" s="164">
        <v>68192</v>
      </c>
      <c r="I142" s="164">
        <v>0</v>
      </c>
      <c r="J142" s="164">
        <v>5486</v>
      </c>
    </row>
    <row r="143" spans="1:10" ht="14.5" x14ac:dyDescent="0.35">
      <c r="A143" s="162">
        <v>10472</v>
      </c>
      <c r="B143" s="162" t="s">
        <v>336</v>
      </c>
      <c r="D143" s="163">
        <v>17.100000000000001</v>
      </c>
      <c r="E143" s="163" t="s">
        <v>195</v>
      </c>
      <c r="F143" s="162">
        <v>2021</v>
      </c>
      <c r="G143" s="164">
        <v>3765425</v>
      </c>
      <c r="H143" s="164">
        <v>43783</v>
      </c>
      <c r="I143" s="164">
        <v>4831</v>
      </c>
      <c r="J143" s="164">
        <v>1265</v>
      </c>
    </row>
    <row r="144" spans="1:10" ht="14.5" x14ac:dyDescent="0.35">
      <c r="A144" s="162">
        <v>10472</v>
      </c>
      <c r="B144" s="162" t="s">
        <v>337</v>
      </c>
      <c r="D144" s="163">
        <v>17.2</v>
      </c>
      <c r="E144" s="163" t="s">
        <v>195</v>
      </c>
      <c r="F144" s="162">
        <v>2021</v>
      </c>
      <c r="G144" s="164">
        <v>2015003</v>
      </c>
      <c r="H144" s="164">
        <v>21061</v>
      </c>
      <c r="I144" s="164">
        <v>2324</v>
      </c>
      <c r="J144" s="164">
        <v>553</v>
      </c>
    </row>
    <row r="145" spans="1:10" ht="14.5" x14ac:dyDescent="0.35">
      <c r="A145" s="162">
        <v>10472</v>
      </c>
      <c r="B145" s="162" t="s">
        <v>338</v>
      </c>
      <c r="D145" s="163">
        <v>19.3</v>
      </c>
      <c r="E145" s="163" t="s">
        <v>195</v>
      </c>
      <c r="F145" s="162">
        <v>2021</v>
      </c>
      <c r="G145" s="164">
        <v>7</v>
      </c>
      <c r="H145" s="164">
        <v>55</v>
      </c>
      <c r="I145" s="164">
        <v>6</v>
      </c>
      <c r="J145" s="164">
        <v>75</v>
      </c>
    </row>
    <row r="146" spans="1:10" ht="14.5" x14ac:dyDescent="0.35">
      <c r="A146" s="162">
        <v>10472</v>
      </c>
      <c r="B146" s="162" t="s">
        <v>339</v>
      </c>
      <c r="D146" s="163">
        <v>19.399999999999999</v>
      </c>
      <c r="E146" s="163" t="s">
        <v>195</v>
      </c>
      <c r="F146" s="162">
        <v>2021</v>
      </c>
      <c r="G146" s="164">
        <v>933</v>
      </c>
      <c r="H146" s="164">
        <v>0</v>
      </c>
      <c r="I146" s="164">
        <v>0</v>
      </c>
      <c r="J146" s="164">
        <v>0</v>
      </c>
    </row>
    <row r="147" spans="1:10" ht="14.5" x14ac:dyDescent="0.35">
      <c r="A147" s="162">
        <v>10472</v>
      </c>
      <c r="B147" s="162" t="s">
        <v>340</v>
      </c>
      <c r="D147" s="163">
        <v>21.2</v>
      </c>
      <c r="E147" s="163" t="s">
        <v>195</v>
      </c>
      <c r="F147" s="162">
        <v>2021</v>
      </c>
      <c r="G147" s="164">
        <v>253</v>
      </c>
      <c r="H147" s="164">
        <v>23</v>
      </c>
      <c r="I147" s="164">
        <v>3</v>
      </c>
      <c r="J147" s="164">
        <v>22</v>
      </c>
    </row>
    <row r="148" spans="1:10" ht="14.5" x14ac:dyDescent="0.35">
      <c r="A148" s="162">
        <v>10472</v>
      </c>
      <c r="B148" s="162" t="s">
        <v>341</v>
      </c>
      <c r="D148" s="163">
        <v>24</v>
      </c>
      <c r="E148" s="163" t="s">
        <v>195</v>
      </c>
      <c r="F148" s="162">
        <v>2021</v>
      </c>
      <c r="G148" s="164">
        <v>1092442</v>
      </c>
      <c r="H148" s="164">
        <v>15106</v>
      </c>
      <c r="I148" s="164">
        <v>1667</v>
      </c>
      <c r="J148" s="164">
        <v>313</v>
      </c>
    </row>
    <row r="149" spans="1:10" ht="14.5" x14ac:dyDescent="0.35">
      <c r="A149" s="162">
        <v>10499</v>
      </c>
      <c r="B149" s="162" t="s">
        <v>342</v>
      </c>
      <c r="D149" s="163">
        <v>17.2</v>
      </c>
      <c r="E149" s="163" t="s">
        <v>195</v>
      </c>
      <c r="F149" s="162">
        <v>2021</v>
      </c>
      <c r="G149" s="164">
        <v>982746</v>
      </c>
      <c r="H149" s="164">
        <v>1845</v>
      </c>
      <c r="I149" s="164">
        <v>2</v>
      </c>
      <c r="J149" s="164">
        <v>3</v>
      </c>
    </row>
    <row r="150" spans="1:10" ht="14.5" x14ac:dyDescent="0.35">
      <c r="A150" s="162">
        <v>10499</v>
      </c>
      <c r="B150" s="162" t="s">
        <v>343</v>
      </c>
      <c r="D150" s="163">
        <v>19.3</v>
      </c>
      <c r="E150" s="163" t="s">
        <v>195</v>
      </c>
      <c r="F150" s="162">
        <v>2021</v>
      </c>
      <c r="G150" s="164">
        <v>0</v>
      </c>
      <c r="H150" s="164">
        <v>11929</v>
      </c>
      <c r="I150" s="164">
        <v>11</v>
      </c>
      <c r="J150" s="164">
        <v>19</v>
      </c>
    </row>
    <row r="151" spans="1:10" ht="14.5" x14ac:dyDescent="0.35">
      <c r="A151" s="162">
        <v>10499</v>
      </c>
      <c r="B151" s="162" t="s">
        <v>344</v>
      </c>
      <c r="D151" s="163">
        <v>19.399999999999999</v>
      </c>
      <c r="E151" s="163" t="s">
        <v>195</v>
      </c>
      <c r="F151" s="162">
        <v>2021</v>
      </c>
      <c r="G151" s="164">
        <v>1274311</v>
      </c>
      <c r="H151" s="164">
        <v>0</v>
      </c>
      <c r="I151" s="164">
        <v>0</v>
      </c>
      <c r="J151" s="164">
        <v>0</v>
      </c>
    </row>
    <row r="152" spans="1:10" ht="14.5" x14ac:dyDescent="0.35">
      <c r="A152" s="162">
        <v>10499</v>
      </c>
      <c r="B152" s="162" t="s">
        <v>345</v>
      </c>
      <c r="D152" s="163">
        <v>21.2</v>
      </c>
      <c r="E152" s="163" t="s">
        <v>195</v>
      </c>
      <c r="F152" s="162">
        <v>2021</v>
      </c>
      <c r="G152" s="164">
        <v>4886609</v>
      </c>
      <c r="H152" s="164">
        <v>45038</v>
      </c>
      <c r="I152" s="164">
        <v>42</v>
      </c>
      <c r="J152" s="164">
        <v>72</v>
      </c>
    </row>
    <row r="153" spans="1:10" ht="14.5" x14ac:dyDescent="0.35">
      <c r="A153" s="162">
        <v>10499</v>
      </c>
      <c r="B153" s="162" t="s">
        <v>346</v>
      </c>
      <c r="D153" s="163">
        <v>23</v>
      </c>
      <c r="E153" s="163" t="s">
        <v>195</v>
      </c>
      <c r="F153" s="162">
        <v>2021</v>
      </c>
      <c r="G153" s="164">
        <v>33244</v>
      </c>
      <c r="H153" s="164">
        <v>555</v>
      </c>
      <c r="I153" s="164">
        <v>1</v>
      </c>
      <c r="J153" s="164">
        <v>1</v>
      </c>
    </row>
    <row r="154" spans="1:10" ht="14.5" x14ac:dyDescent="0.35">
      <c r="A154" s="162">
        <v>10510</v>
      </c>
      <c r="B154" s="162" t="s">
        <v>347</v>
      </c>
      <c r="D154" s="163">
        <v>9</v>
      </c>
      <c r="E154" s="163" t="s">
        <v>195</v>
      </c>
      <c r="F154" s="162">
        <v>2021</v>
      </c>
      <c r="G154" s="164">
        <v>45672</v>
      </c>
      <c r="H154" s="164">
        <v>1421</v>
      </c>
      <c r="I154" s="164">
        <v>24</v>
      </c>
      <c r="J154" s="164">
        <v>78</v>
      </c>
    </row>
    <row r="155" spans="1:10" ht="14.5" x14ac:dyDescent="0.35">
      <c r="A155" s="162">
        <v>10510</v>
      </c>
      <c r="B155" s="162" t="s">
        <v>348</v>
      </c>
      <c r="D155" s="163">
        <v>17.100000000000001</v>
      </c>
      <c r="E155" s="163" t="s">
        <v>195</v>
      </c>
      <c r="F155" s="162">
        <v>2021</v>
      </c>
      <c r="G155" s="164">
        <v>139870</v>
      </c>
      <c r="H155" s="164">
        <v>1301</v>
      </c>
      <c r="I155" s="164">
        <v>23</v>
      </c>
      <c r="J155" s="164">
        <v>74</v>
      </c>
    </row>
    <row r="156" spans="1:10" ht="14.5" x14ac:dyDescent="0.35">
      <c r="A156" s="162">
        <v>10510</v>
      </c>
      <c r="B156" s="162" t="s">
        <v>349</v>
      </c>
      <c r="D156" s="163">
        <v>17.2</v>
      </c>
      <c r="E156" s="163" t="s">
        <v>195</v>
      </c>
      <c r="F156" s="162">
        <v>2021</v>
      </c>
      <c r="G156" s="164">
        <v>707801</v>
      </c>
      <c r="H156" s="164">
        <v>12921</v>
      </c>
      <c r="I156" s="164">
        <v>279</v>
      </c>
      <c r="J156" s="164">
        <v>600</v>
      </c>
    </row>
    <row r="157" spans="1:10" ht="14.5" x14ac:dyDescent="0.35">
      <c r="A157" s="162">
        <v>10510</v>
      </c>
      <c r="B157" s="162" t="s">
        <v>350</v>
      </c>
      <c r="D157" s="163">
        <v>19.3</v>
      </c>
      <c r="E157" s="163" t="s">
        <v>195</v>
      </c>
      <c r="F157" s="162">
        <v>2021</v>
      </c>
      <c r="G157" s="164">
        <v>11803</v>
      </c>
      <c r="H157" s="164">
        <v>99496</v>
      </c>
      <c r="I157" s="164">
        <v>1726</v>
      </c>
      <c r="J157" s="164">
        <v>5528</v>
      </c>
    </row>
    <row r="158" spans="1:10" ht="14.5" x14ac:dyDescent="0.35">
      <c r="A158" s="162">
        <v>10510</v>
      </c>
      <c r="B158" s="162" t="s">
        <v>351</v>
      </c>
      <c r="D158" s="163">
        <v>19.399999999999999</v>
      </c>
      <c r="E158" s="163" t="s">
        <v>195</v>
      </c>
      <c r="F158" s="162">
        <v>2021</v>
      </c>
      <c r="G158" s="164">
        <v>10510826</v>
      </c>
      <c r="H158" s="164">
        <v>0</v>
      </c>
      <c r="I158" s="164">
        <v>0</v>
      </c>
      <c r="J158" s="164">
        <v>0</v>
      </c>
    </row>
    <row r="159" spans="1:10" ht="14.5" x14ac:dyDescent="0.35">
      <c r="A159" s="162">
        <v>10510</v>
      </c>
      <c r="B159" s="162" t="s">
        <v>352</v>
      </c>
      <c r="D159" s="163">
        <v>21.2</v>
      </c>
      <c r="E159" s="163" t="s">
        <v>195</v>
      </c>
      <c r="F159" s="162">
        <v>2021</v>
      </c>
      <c r="G159" s="164">
        <v>1652871</v>
      </c>
      <c r="H159" s="164">
        <v>15641</v>
      </c>
      <c r="I159" s="164">
        <v>261</v>
      </c>
      <c r="J159" s="164">
        <v>760</v>
      </c>
    </row>
    <row r="160" spans="1:10" ht="14.5" x14ac:dyDescent="0.35">
      <c r="A160" s="162">
        <v>10638</v>
      </c>
      <c r="B160" s="162" t="s">
        <v>353</v>
      </c>
      <c r="D160" s="163">
        <v>11</v>
      </c>
      <c r="E160" s="163" t="s">
        <v>195</v>
      </c>
      <c r="F160" s="162">
        <v>2021</v>
      </c>
      <c r="G160" s="164">
        <v>8808267</v>
      </c>
      <c r="H160" s="164">
        <v>255602</v>
      </c>
      <c r="I160" s="164">
        <v>11234</v>
      </c>
      <c r="J160" s="164">
        <v>19830</v>
      </c>
    </row>
    <row r="161" spans="1:10" ht="14.5" x14ac:dyDescent="0.35">
      <c r="A161" s="162">
        <v>10638</v>
      </c>
      <c r="B161" s="162" t="s">
        <v>354</v>
      </c>
      <c r="D161" s="163">
        <v>17.100000000000001</v>
      </c>
      <c r="E161" s="163" t="s">
        <v>195</v>
      </c>
      <c r="F161" s="162">
        <v>2021</v>
      </c>
      <c r="G161" s="164">
        <v>93365</v>
      </c>
      <c r="H161" s="164">
        <v>3998</v>
      </c>
      <c r="I161" s="164">
        <v>176</v>
      </c>
      <c r="J161" s="164">
        <v>310</v>
      </c>
    </row>
    <row r="162" spans="1:10" ht="14.5" x14ac:dyDescent="0.35">
      <c r="A162" s="162">
        <v>10638</v>
      </c>
      <c r="B162" s="162" t="s">
        <v>355</v>
      </c>
      <c r="D162" s="163">
        <v>17.2</v>
      </c>
      <c r="E162" s="163" t="s">
        <v>195</v>
      </c>
      <c r="F162" s="162">
        <v>2021</v>
      </c>
      <c r="G162" s="164">
        <v>1077</v>
      </c>
      <c r="H162" s="164">
        <v>4722</v>
      </c>
      <c r="I162" s="164">
        <v>208</v>
      </c>
      <c r="J162" s="164">
        <v>366</v>
      </c>
    </row>
    <row r="163" spans="1:10" ht="14.5" x14ac:dyDescent="0.35">
      <c r="A163" s="162">
        <v>10641</v>
      </c>
      <c r="B163" s="162" t="s">
        <v>356</v>
      </c>
      <c r="D163" s="163">
        <v>5.0999999999999996</v>
      </c>
      <c r="E163" s="163" t="s">
        <v>195</v>
      </c>
      <c r="F163" s="162">
        <v>2021</v>
      </c>
      <c r="G163" s="164">
        <v>9384906</v>
      </c>
      <c r="H163" s="164">
        <v>15328</v>
      </c>
      <c r="I163" s="164">
        <v>832</v>
      </c>
      <c r="J163" s="164">
        <v>390</v>
      </c>
    </row>
    <row r="164" spans="1:10" ht="14.5" x14ac:dyDescent="0.35">
      <c r="A164" s="162">
        <v>10641</v>
      </c>
      <c r="B164" s="162" t="s">
        <v>357</v>
      </c>
      <c r="D164" s="163">
        <v>9</v>
      </c>
      <c r="E164" s="163" t="s">
        <v>195</v>
      </c>
      <c r="F164" s="162">
        <v>2021</v>
      </c>
      <c r="G164" s="164">
        <v>12527041</v>
      </c>
      <c r="H164" s="164">
        <v>27173</v>
      </c>
      <c r="I164" s="164">
        <v>1475</v>
      </c>
      <c r="J164" s="164">
        <v>692</v>
      </c>
    </row>
    <row r="165" spans="1:10" ht="14.5" x14ac:dyDescent="0.35">
      <c r="A165" s="162">
        <v>10641</v>
      </c>
      <c r="B165" s="162" t="s">
        <v>358</v>
      </c>
      <c r="D165" s="163">
        <v>17.100000000000001</v>
      </c>
      <c r="E165" s="163" t="s">
        <v>195</v>
      </c>
      <c r="F165" s="162">
        <v>2021</v>
      </c>
      <c r="G165" s="164">
        <v>26575011</v>
      </c>
      <c r="H165" s="164">
        <v>202722</v>
      </c>
      <c r="I165" s="164">
        <v>11002</v>
      </c>
      <c r="J165" s="164">
        <v>5163</v>
      </c>
    </row>
    <row r="166" spans="1:10" ht="14.5" x14ac:dyDescent="0.35">
      <c r="A166" s="162">
        <v>10641</v>
      </c>
      <c r="B166" s="162" t="s">
        <v>359</v>
      </c>
      <c r="D166" s="163">
        <v>17.2</v>
      </c>
      <c r="E166" s="163" t="s">
        <v>195</v>
      </c>
      <c r="F166" s="162">
        <v>2021</v>
      </c>
      <c r="G166" s="164">
        <v>68059368</v>
      </c>
      <c r="H166" s="164">
        <v>435458</v>
      </c>
      <c r="I166" s="164">
        <v>23633</v>
      </c>
      <c r="J166" s="164">
        <v>11090</v>
      </c>
    </row>
    <row r="167" spans="1:10" ht="14.5" x14ac:dyDescent="0.35">
      <c r="A167" s="162">
        <v>10641</v>
      </c>
      <c r="B167" s="162" t="s">
        <v>360</v>
      </c>
      <c r="D167" s="163">
        <v>24</v>
      </c>
      <c r="E167" s="163" t="s">
        <v>195</v>
      </c>
      <c r="F167" s="162">
        <v>2021</v>
      </c>
      <c r="G167" s="164">
        <v>1706037</v>
      </c>
      <c r="H167" s="164">
        <v>10572</v>
      </c>
      <c r="I167" s="164">
        <v>574</v>
      </c>
      <c r="J167" s="164">
        <v>269</v>
      </c>
    </row>
    <row r="168" spans="1:10" ht="14.5" x14ac:dyDescent="0.35">
      <c r="A168" s="162">
        <v>10642</v>
      </c>
      <c r="B168" s="162" t="s">
        <v>361</v>
      </c>
      <c r="D168" s="163">
        <v>19.3</v>
      </c>
      <c r="E168" s="163" t="s">
        <v>195</v>
      </c>
      <c r="F168" s="162">
        <v>2021</v>
      </c>
      <c r="G168" s="164">
        <v>0</v>
      </c>
      <c r="H168" s="164">
        <v>130732</v>
      </c>
      <c r="I168" s="164">
        <v>0</v>
      </c>
      <c r="J168" s="164">
        <v>2120</v>
      </c>
    </row>
    <row r="169" spans="1:10" ht="14.5" x14ac:dyDescent="0.35">
      <c r="A169" s="162">
        <v>10642</v>
      </c>
      <c r="B169" s="162" t="s">
        <v>362</v>
      </c>
      <c r="D169" s="163">
        <v>19.399999999999999</v>
      </c>
      <c r="E169" s="163" t="s">
        <v>195</v>
      </c>
      <c r="F169" s="162">
        <v>2021</v>
      </c>
      <c r="G169" s="164">
        <v>1175000</v>
      </c>
      <c r="H169" s="164">
        <v>0</v>
      </c>
      <c r="I169" s="164">
        <v>0</v>
      </c>
      <c r="J169" s="164">
        <v>0</v>
      </c>
    </row>
    <row r="170" spans="1:10" ht="14.5" x14ac:dyDescent="0.35">
      <c r="A170" s="162">
        <v>10642</v>
      </c>
      <c r="B170" s="162" t="s">
        <v>363</v>
      </c>
      <c r="D170" s="163">
        <v>24</v>
      </c>
      <c r="E170" s="163" t="s">
        <v>195</v>
      </c>
      <c r="F170" s="162">
        <v>2021</v>
      </c>
      <c r="G170" s="164">
        <v>150</v>
      </c>
      <c r="H170" s="164">
        <v>360</v>
      </c>
      <c r="I170" s="164">
        <v>0</v>
      </c>
      <c r="J170" s="164">
        <v>3</v>
      </c>
    </row>
    <row r="171" spans="1:10" ht="14.5" x14ac:dyDescent="0.35">
      <c r="A171" s="162">
        <v>10665</v>
      </c>
      <c r="B171" s="162" t="s">
        <v>364</v>
      </c>
      <c r="D171" s="163">
        <v>17.100000000000001</v>
      </c>
      <c r="E171" s="163" t="s">
        <v>195</v>
      </c>
      <c r="F171" s="162">
        <v>2021</v>
      </c>
      <c r="G171" s="164">
        <v>15300</v>
      </c>
      <c r="H171" s="164">
        <v>1246</v>
      </c>
      <c r="I171" s="164">
        <v>16</v>
      </c>
      <c r="J171" s="164">
        <v>83</v>
      </c>
    </row>
    <row r="172" spans="1:10" ht="14.5" x14ac:dyDescent="0.35">
      <c r="A172" s="162">
        <v>10665</v>
      </c>
      <c r="B172" s="162" t="s">
        <v>365</v>
      </c>
      <c r="D172" s="163">
        <v>17.2</v>
      </c>
      <c r="E172" s="163" t="s">
        <v>195</v>
      </c>
      <c r="F172" s="162">
        <v>2021</v>
      </c>
      <c r="G172" s="164">
        <v>0</v>
      </c>
      <c r="H172" s="164">
        <v>41</v>
      </c>
      <c r="I172" s="164">
        <v>1</v>
      </c>
      <c r="J172" s="164">
        <v>4</v>
      </c>
    </row>
    <row r="173" spans="1:10" ht="14.5" x14ac:dyDescent="0.35">
      <c r="A173" s="162">
        <v>10671</v>
      </c>
      <c r="B173" s="162" t="s">
        <v>366</v>
      </c>
      <c r="D173" s="163">
        <v>24</v>
      </c>
      <c r="E173" s="163" t="s">
        <v>195</v>
      </c>
      <c r="F173" s="162">
        <v>2021</v>
      </c>
      <c r="G173" s="164">
        <v>1574968</v>
      </c>
      <c r="H173" s="164">
        <v>7159</v>
      </c>
      <c r="I173" s="164">
        <v>0</v>
      </c>
      <c r="J173" s="164">
        <v>3603</v>
      </c>
    </row>
    <row r="174" spans="1:10" ht="14.5" x14ac:dyDescent="0.35">
      <c r="A174" s="162">
        <v>10673</v>
      </c>
      <c r="B174" s="162" t="s">
        <v>367</v>
      </c>
      <c r="D174" s="163">
        <v>1</v>
      </c>
      <c r="E174" s="163" t="s">
        <v>195</v>
      </c>
      <c r="F174" s="162">
        <v>2021</v>
      </c>
      <c r="G174" s="164">
        <v>9151</v>
      </c>
      <c r="H174" s="164">
        <v>1221</v>
      </c>
      <c r="I174" s="164">
        <v>24</v>
      </c>
      <c r="J174" s="164">
        <v>116</v>
      </c>
    </row>
    <row r="175" spans="1:10" ht="14.5" x14ac:dyDescent="0.35">
      <c r="A175" s="162">
        <v>10673</v>
      </c>
      <c r="B175" s="162" t="s">
        <v>368</v>
      </c>
      <c r="D175" s="163">
        <v>2.1</v>
      </c>
      <c r="E175" s="163" t="s">
        <v>195</v>
      </c>
      <c r="F175" s="162">
        <v>2021</v>
      </c>
      <c r="G175" s="164">
        <v>4530</v>
      </c>
      <c r="H175" s="164">
        <v>488</v>
      </c>
      <c r="I175" s="164">
        <v>12</v>
      </c>
      <c r="J175" s="164">
        <v>45</v>
      </c>
    </row>
    <row r="176" spans="1:10" ht="14.5" x14ac:dyDescent="0.35">
      <c r="A176" s="162">
        <v>10673</v>
      </c>
      <c r="B176" s="162" t="s">
        <v>369</v>
      </c>
      <c r="D176" s="163">
        <v>5.2</v>
      </c>
      <c r="E176" s="163" t="s">
        <v>195</v>
      </c>
      <c r="F176" s="162">
        <v>2021</v>
      </c>
      <c r="G176" s="164">
        <v>2175</v>
      </c>
      <c r="H176" s="164">
        <v>16437</v>
      </c>
      <c r="I176" s="164">
        <v>805</v>
      </c>
      <c r="J176" s="164">
        <v>1090</v>
      </c>
    </row>
    <row r="177" spans="1:10" ht="14.5" x14ac:dyDescent="0.35">
      <c r="A177" s="162">
        <v>10673</v>
      </c>
      <c r="B177" s="162" t="s">
        <v>370</v>
      </c>
      <c r="D177" s="163">
        <v>17.100000000000001</v>
      </c>
      <c r="E177" s="163" t="s">
        <v>195</v>
      </c>
      <c r="F177" s="162">
        <v>2021</v>
      </c>
      <c r="G177" s="164">
        <v>33959</v>
      </c>
      <c r="H177" s="164">
        <v>46948</v>
      </c>
      <c r="I177" s="164">
        <v>2739</v>
      </c>
      <c r="J177" s="164">
        <v>2674</v>
      </c>
    </row>
    <row r="178" spans="1:10" ht="14.5" x14ac:dyDescent="0.35">
      <c r="A178" s="162">
        <v>10673</v>
      </c>
      <c r="B178" s="162" t="s">
        <v>371</v>
      </c>
      <c r="D178" s="163">
        <v>17.2</v>
      </c>
      <c r="E178" s="163" t="s">
        <v>195</v>
      </c>
      <c r="F178" s="162">
        <v>2021</v>
      </c>
      <c r="G178" s="164">
        <v>0</v>
      </c>
      <c r="H178" s="164">
        <v>185</v>
      </c>
      <c r="I178" s="164">
        <v>3</v>
      </c>
      <c r="J178" s="164">
        <v>18</v>
      </c>
    </row>
    <row r="179" spans="1:10" ht="14.5" x14ac:dyDescent="0.35">
      <c r="A179" s="162">
        <v>10673</v>
      </c>
      <c r="B179" s="162" t="s">
        <v>372</v>
      </c>
      <c r="D179" s="163">
        <v>18</v>
      </c>
      <c r="E179" s="163" t="s">
        <v>195</v>
      </c>
      <c r="F179" s="162">
        <v>2021</v>
      </c>
      <c r="G179" s="164">
        <v>888</v>
      </c>
      <c r="H179" s="164">
        <v>5025</v>
      </c>
      <c r="I179" s="164">
        <v>214</v>
      </c>
      <c r="J179" s="164">
        <v>366</v>
      </c>
    </row>
    <row r="180" spans="1:10" ht="14.5" x14ac:dyDescent="0.35">
      <c r="A180" s="162">
        <v>10675</v>
      </c>
      <c r="B180" s="162" t="s">
        <v>373</v>
      </c>
      <c r="D180" s="163">
        <v>19.3</v>
      </c>
      <c r="E180" s="163" t="s">
        <v>195</v>
      </c>
      <c r="F180" s="162">
        <v>2021</v>
      </c>
      <c r="G180" s="164">
        <v>0</v>
      </c>
      <c r="H180" s="164">
        <v>31537</v>
      </c>
      <c r="I180" s="164">
        <v>220</v>
      </c>
      <c r="J180" s="164">
        <v>598</v>
      </c>
    </row>
    <row r="181" spans="1:10" ht="14.5" x14ac:dyDescent="0.35">
      <c r="A181" s="162">
        <v>10675</v>
      </c>
      <c r="B181" s="162" t="s">
        <v>374</v>
      </c>
      <c r="D181" s="163">
        <v>19.399999999999999</v>
      </c>
      <c r="E181" s="163" t="s">
        <v>195</v>
      </c>
      <c r="F181" s="162">
        <v>2021</v>
      </c>
      <c r="G181" s="164">
        <v>170961</v>
      </c>
      <c r="H181" s="164">
        <v>0</v>
      </c>
      <c r="I181" s="164">
        <v>0</v>
      </c>
      <c r="J181" s="164">
        <v>0</v>
      </c>
    </row>
    <row r="182" spans="1:10" ht="14.5" x14ac:dyDescent="0.35">
      <c r="A182" s="162">
        <v>10675</v>
      </c>
      <c r="B182" s="162" t="s">
        <v>375</v>
      </c>
      <c r="D182" s="163">
        <v>21.2</v>
      </c>
      <c r="E182" s="163" t="s">
        <v>195</v>
      </c>
      <c r="F182" s="162">
        <v>2021</v>
      </c>
      <c r="G182" s="164">
        <v>55538</v>
      </c>
      <c r="H182" s="164">
        <v>8357</v>
      </c>
      <c r="I182" s="164">
        <v>0</v>
      </c>
      <c r="J182" s="164">
        <v>0</v>
      </c>
    </row>
    <row r="183" spans="1:10" ht="14.5" x14ac:dyDescent="0.35">
      <c r="A183" s="162">
        <v>10676</v>
      </c>
      <c r="B183" s="162" t="s">
        <v>376</v>
      </c>
      <c r="D183" s="163">
        <v>17.100000000000001</v>
      </c>
      <c r="E183" s="163" t="s">
        <v>195</v>
      </c>
      <c r="F183" s="162">
        <v>2021</v>
      </c>
      <c r="G183" s="164">
        <v>131274</v>
      </c>
      <c r="H183" s="164">
        <v>1136</v>
      </c>
      <c r="I183" s="164">
        <v>12</v>
      </c>
      <c r="J183" s="164">
        <v>129</v>
      </c>
    </row>
    <row r="184" spans="1:10" ht="14.5" x14ac:dyDescent="0.35">
      <c r="A184" s="162">
        <v>10676</v>
      </c>
      <c r="B184" s="162" t="s">
        <v>377</v>
      </c>
      <c r="D184" s="163">
        <v>19.3</v>
      </c>
      <c r="E184" s="163" t="s">
        <v>195</v>
      </c>
      <c r="F184" s="162">
        <v>2021</v>
      </c>
      <c r="G184" s="164">
        <v>36901</v>
      </c>
      <c r="H184" s="164">
        <v>3084</v>
      </c>
      <c r="I184" s="164">
        <v>34</v>
      </c>
      <c r="J184" s="164">
        <v>350</v>
      </c>
    </row>
    <row r="185" spans="1:10" ht="14.5" x14ac:dyDescent="0.35">
      <c r="A185" s="162">
        <v>10676</v>
      </c>
      <c r="B185" s="162" t="s">
        <v>378</v>
      </c>
      <c r="D185" s="163">
        <v>19.399999999999999</v>
      </c>
      <c r="E185" s="163" t="s">
        <v>195</v>
      </c>
      <c r="F185" s="162">
        <v>2021</v>
      </c>
      <c r="G185" s="164">
        <v>209107</v>
      </c>
      <c r="H185" s="164">
        <v>0</v>
      </c>
      <c r="I185" s="164">
        <v>0</v>
      </c>
      <c r="J185" s="164">
        <v>0</v>
      </c>
    </row>
    <row r="186" spans="1:10" ht="14.5" x14ac:dyDescent="0.35">
      <c r="A186" s="162">
        <v>10676</v>
      </c>
      <c r="B186" s="162" t="s">
        <v>379</v>
      </c>
      <c r="D186" s="163">
        <v>21.2</v>
      </c>
      <c r="E186" s="163" t="s">
        <v>195</v>
      </c>
      <c r="F186" s="162">
        <v>2021</v>
      </c>
      <c r="G186" s="164">
        <v>3386176</v>
      </c>
      <c r="H186" s="164">
        <v>31013</v>
      </c>
      <c r="I186" s="164">
        <v>448</v>
      </c>
      <c r="J186" s="164">
        <v>4638</v>
      </c>
    </row>
    <row r="187" spans="1:10" ht="14.5" x14ac:dyDescent="0.35">
      <c r="A187" s="162">
        <v>10677</v>
      </c>
      <c r="B187" s="162" t="s">
        <v>380</v>
      </c>
      <c r="D187" s="163">
        <v>1</v>
      </c>
      <c r="E187" s="163" t="s">
        <v>195</v>
      </c>
      <c r="F187" s="162">
        <v>2021</v>
      </c>
      <c r="G187" s="164">
        <v>894766</v>
      </c>
      <c r="H187" s="164">
        <v>95494</v>
      </c>
      <c r="I187" s="164">
        <v>4341</v>
      </c>
      <c r="J187" s="164">
        <v>4242</v>
      </c>
    </row>
    <row r="188" spans="1:10" ht="14.5" x14ac:dyDescent="0.35">
      <c r="A188" s="162">
        <v>10677</v>
      </c>
      <c r="B188" s="162" t="s">
        <v>381</v>
      </c>
      <c r="D188" s="163">
        <v>2.1</v>
      </c>
      <c r="E188" s="163" t="s">
        <v>195</v>
      </c>
      <c r="F188" s="162">
        <v>2021</v>
      </c>
      <c r="G188" s="164">
        <v>1586704</v>
      </c>
      <c r="H188" s="164">
        <v>92340</v>
      </c>
      <c r="I188" s="164">
        <v>4425</v>
      </c>
      <c r="J188" s="164">
        <v>4252</v>
      </c>
    </row>
    <row r="189" spans="1:10" ht="14.5" x14ac:dyDescent="0.35">
      <c r="A189" s="162">
        <v>10677</v>
      </c>
      <c r="B189" s="162" t="s">
        <v>382</v>
      </c>
      <c r="D189" s="163">
        <v>4</v>
      </c>
      <c r="E189" s="163" t="s">
        <v>195</v>
      </c>
      <c r="F189" s="162">
        <v>2021</v>
      </c>
      <c r="G189" s="164">
        <v>28193403</v>
      </c>
      <c r="H189" s="164">
        <v>649144</v>
      </c>
      <c r="I189" s="164">
        <v>27096</v>
      </c>
      <c r="J189" s="164">
        <v>27713</v>
      </c>
    </row>
    <row r="190" spans="1:10" ht="14.5" x14ac:dyDescent="0.35">
      <c r="A190" s="162">
        <v>10677</v>
      </c>
      <c r="B190" s="162" t="s">
        <v>383</v>
      </c>
      <c r="D190" s="163">
        <v>5.0999999999999996</v>
      </c>
      <c r="E190" s="163" t="s">
        <v>195</v>
      </c>
      <c r="F190" s="162">
        <v>2021</v>
      </c>
      <c r="G190" s="164">
        <v>13522206</v>
      </c>
      <c r="H190" s="164">
        <v>713381</v>
      </c>
      <c r="I190" s="164">
        <v>44746</v>
      </c>
      <c r="J190" s="164">
        <v>42593</v>
      </c>
    </row>
    <row r="191" spans="1:10" ht="14.5" x14ac:dyDescent="0.35">
      <c r="A191" s="162">
        <v>10677</v>
      </c>
      <c r="B191" s="162" t="s">
        <v>384</v>
      </c>
      <c r="D191" s="163">
        <v>5.2</v>
      </c>
      <c r="E191" s="163" t="s">
        <v>195</v>
      </c>
      <c r="F191" s="162">
        <v>2021</v>
      </c>
      <c r="G191" s="164">
        <v>17797312</v>
      </c>
      <c r="H191" s="164">
        <v>391807</v>
      </c>
      <c r="I191" s="164">
        <v>18470</v>
      </c>
      <c r="J191" s="164">
        <v>18505</v>
      </c>
    </row>
    <row r="192" spans="1:10" ht="14.5" x14ac:dyDescent="0.35">
      <c r="A192" s="162">
        <v>10677</v>
      </c>
      <c r="B192" s="162" t="s">
        <v>385</v>
      </c>
      <c r="D192" s="163">
        <v>9</v>
      </c>
      <c r="E192" s="163" t="s">
        <v>195</v>
      </c>
      <c r="F192" s="162">
        <v>2021</v>
      </c>
      <c r="G192" s="164">
        <v>9205631</v>
      </c>
      <c r="H192" s="164">
        <v>199045</v>
      </c>
      <c r="I192" s="164">
        <v>6869</v>
      </c>
      <c r="J192" s="164">
        <v>6995</v>
      </c>
    </row>
    <row r="193" spans="1:10" ht="14.5" x14ac:dyDescent="0.35">
      <c r="A193" s="162">
        <v>10677</v>
      </c>
      <c r="B193" s="162" t="s">
        <v>386</v>
      </c>
      <c r="D193" s="163">
        <v>11</v>
      </c>
      <c r="E193" s="163" t="s">
        <v>195</v>
      </c>
      <c r="F193" s="162">
        <v>2021</v>
      </c>
      <c r="G193" s="164">
        <v>271800</v>
      </c>
      <c r="H193" s="164">
        <v>28678</v>
      </c>
      <c r="I193" s="164">
        <v>1578</v>
      </c>
      <c r="J193" s="164">
        <v>1634</v>
      </c>
    </row>
    <row r="194" spans="1:10" ht="14.5" x14ac:dyDescent="0.35">
      <c r="A194" s="162">
        <v>10677</v>
      </c>
      <c r="B194" s="162" t="s">
        <v>387</v>
      </c>
      <c r="D194" s="163">
        <v>17.100000000000001</v>
      </c>
      <c r="E194" s="163" t="s">
        <v>195</v>
      </c>
      <c r="F194" s="162">
        <v>2021</v>
      </c>
      <c r="G194" s="164">
        <v>29199658</v>
      </c>
      <c r="H194" s="164">
        <v>673936</v>
      </c>
      <c r="I194" s="164">
        <v>30114</v>
      </c>
      <c r="J194" s="164">
        <v>31306</v>
      </c>
    </row>
    <row r="195" spans="1:10" ht="14.5" x14ac:dyDescent="0.35">
      <c r="A195" s="162">
        <v>10677</v>
      </c>
      <c r="B195" s="162" t="s">
        <v>388</v>
      </c>
      <c r="D195" s="163">
        <v>17.2</v>
      </c>
      <c r="E195" s="163" t="s">
        <v>195</v>
      </c>
      <c r="F195" s="162">
        <v>2021</v>
      </c>
      <c r="G195" s="164">
        <v>5235351</v>
      </c>
      <c r="H195" s="164">
        <v>190170</v>
      </c>
      <c r="I195" s="164">
        <v>11585</v>
      </c>
      <c r="J195" s="164">
        <v>11410</v>
      </c>
    </row>
    <row r="196" spans="1:10" ht="14.5" x14ac:dyDescent="0.35">
      <c r="A196" s="162">
        <v>10677</v>
      </c>
      <c r="B196" s="162" t="s">
        <v>389</v>
      </c>
      <c r="D196" s="163">
        <v>18</v>
      </c>
      <c r="E196" s="163" t="s">
        <v>195</v>
      </c>
      <c r="F196" s="162">
        <v>2021</v>
      </c>
      <c r="G196" s="164">
        <v>1773914</v>
      </c>
      <c r="H196" s="164">
        <v>66827</v>
      </c>
      <c r="I196" s="164">
        <v>3028</v>
      </c>
      <c r="J196" s="164">
        <v>3186</v>
      </c>
    </row>
    <row r="197" spans="1:10" ht="14.5" x14ac:dyDescent="0.35">
      <c r="A197" s="162">
        <v>10677</v>
      </c>
      <c r="B197" s="162" t="s">
        <v>390</v>
      </c>
      <c r="D197" s="163">
        <v>19.100000000000001</v>
      </c>
      <c r="E197" s="163" t="s">
        <v>195</v>
      </c>
      <c r="F197" s="162">
        <v>2021</v>
      </c>
      <c r="G197" s="164">
        <v>283801</v>
      </c>
      <c r="H197" s="164">
        <v>282226</v>
      </c>
      <c r="I197" s="164">
        <v>12348</v>
      </c>
      <c r="J197" s="164">
        <v>12479</v>
      </c>
    </row>
    <row r="198" spans="1:10" ht="14.5" x14ac:dyDescent="0.35">
      <c r="A198" s="162">
        <v>10677</v>
      </c>
      <c r="B198" s="162" t="s">
        <v>391</v>
      </c>
      <c r="D198" s="163">
        <v>19.2</v>
      </c>
      <c r="E198" s="163" t="s">
        <v>195</v>
      </c>
      <c r="F198" s="162">
        <v>2021</v>
      </c>
      <c r="G198" s="164">
        <v>5364372</v>
      </c>
      <c r="H198" s="164">
        <v>0</v>
      </c>
      <c r="I198" s="164">
        <v>0</v>
      </c>
      <c r="J198" s="164">
        <v>0</v>
      </c>
    </row>
    <row r="199" spans="1:10" ht="14.5" x14ac:dyDescent="0.35">
      <c r="A199" s="162">
        <v>10677</v>
      </c>
      <c r="B199" s="162" t="s">
        <v>392</v>
      </c>
      <c r="D199" s="163">
        <v>19.3</v>
      </c>
      <c r="E199" s="163" t="s">
        <v>195</v>
      </c>
      <c r="F199" s="162">
        <v>2021</v>
      </c>
      <c r="G199" s="164">
        <v>99469</v>
      </c>
      <c r="H199" s="164">
        <v>453162</v>
      </c>
      <c r="I199" s="164">
        <v>21631</v>
      </c>
      <c r="J199" s="164">
        <v>21558</v>
      </c>
    </row>
    <row r="200" spans="1:10" ht="14.5" x14ac:dyDescent="0.35">
      <c r="A200" s="162">
        <v>10677</v>
      </c>
      <c r="B200" s="162" t="s">
        <v>393</v>
      </c>
      <c r="D200" s="163">
        <v>19.399999999999999</v>
      </c>
      <c r="E200" s="163" t="s">
        <v>195</v>
      </c>
      <c r="F200" s="162">
        <v>2021</v>
      </c>
      <c r="G200" s="164">
        <v>21303416</v>
      </c>
      <c r="H200" s="164">
        <v>0</v>
      </c>
      <c r="I200" s="164">
        <v>0</v>
      </c>
      <c r="J200" s="164">
        <v>0</v>
      </c>
    </row>
    <row r="201" spans="1:10" ht="14.5" x14ac:dyDescent="0.35">
      <c r="A201" s="162">
        <v>10677</v>
      </c>
      <c r="B201" s="162" t="s">
        <v>394</v>
      </c>
      <c r="D201" s="163">
        <v>21.1</v>
      </c>
      <c r="E201" s="163" t="s">
        <v>195</v>
      </c>
      <c r="F201" s="162">
        <v>2021</v>
      </c>
      <c r="G201" s="164">
        <v>9565842</v>
      </c>
      <c r="H201" s="164">
        <v>272852</v>
      </c>
      <c r="I201" s="164">
        <v>11837</v>
      </c>
      <c r="J201" s="164">
        <v>12075</v>
      </c>
    </row>
    <row r="202" spans="1:10" ht="14.5" x14ac:dyDescent="0.35">
      <c r="A202" s="162">
        <v>10677</v>
      </c>
      <c r="B202" s="162" t="s">
        <v>395</v>
      </c>
      <c r="D202" s="163">
        <v>21.2</v>
      </c>
      <c r="E202" s="163" t="s">
        <v>195</v>
      </c>
      <c r="F202" s="162">
        <v>2021</v>
      </c>
      <c r="G202" s="164">
        <v>6492047</v>
      </c>
      <c r="H202" s="164">
        <v>183382</v>
      </c>
      <c r="I202" s="164">
        <v>8770</v>
      </c>
      <c r="J202" s="164">
        <v>8833</v>
      </c>
    </row>
    <row r="203" spans="1:10" ht="14.5" x14ac:dyDescent="0.35">
      <c r="A203" s="162">
        <v>10677</v>
      </c>
      <c r="B203" s="162" t="s">
        <v>396</v>
      </c>
      <c r="D203" s="163">
        <v>23</v>
      </c>
      <c r="E203" s="163" t="s">
        <v>195</v>
      </c>
      <c r="F203" s="162">
        <v>2021</v>
      </c>
      <c r="G203" s="164">
        <v>66516</v>
      </c>
      <c r="H203" s="164">
        <v>3259</v>
      </c>
      <c r="I203" s="164">
        <v>194</v>
      </c>
      <c r="J203" s="164">
        <v>183</v>
      </c>
    </row>
    <row r="204" spans="1:10" ht="14.5" x14ac:dyDescent="0.35">
      <c r="A204" s="162">
        <v>10677</v>
      </c>
      <c r="B204" s="162" t="s">
        <v>397</v>
      </c>
      <c r="D204" s="163">
        <v>24</v>
      </c>
      <c r="E204" s="163" t="s">
        <v>195</v>
      </c>
      <c r="F204" s="162">
        <v>2021</v>
      </c>
      <c r="G204" s="164">
        <v>1018559</v>
      </c>
      <c r="H204" s="164">
        <v>63432</v>
      </c>
      <c r="I204" s="164">
        <v>7715</v>
      </c>
      <c r="J204" s="164">
        <v>7403</v>
      </c>
    </row>
    <row r="205" spans="1:10" ht="14.5" x14ac:dyDescent="0.35">
      <c r="A205" s="162">
        <v>10685</v>
      </c>
      <c r="B205" s="162" t="s">
        <v>398</v>
      </c>
      <c r="D205" s="163">
        <v>19.100000000000001</v>
      </c>
      <c r="E205" s="163" t="s">
        <v>195</v>
      </c>
      <c r="F205" s="162">
        <v>2021</v>
      </c>
      <c r="G205" s="164">
        <v>1825</v>
      </c>
      <c r="H205" s="164">
        <v>132050</v>
      </c>
      <c r="I205" s="164">
        <v>17625</v>
      </c>
      <c r="J205" s="164">
        <v>1136</v>
      </c>
    </row>
    <row r="206" spans="1:10" ht="14.5" x14ac:dyDescent="0.35">
      <c r="A206" s="162">
        <v>10685</v>
      </c>
      <c r="B206" s="162" t="s">
        <v>399</v>
      </c>
      <c r="D206" s="163">
        <v>19.2</v>
      </c>
      <c r="E206" s="163" t="s">
        <v>195</v>
      </c>
      <c r="F206" s="162">
        <v>2021</v>
      </c>
      <c r="G206" s="164">
        <v>306809</v>
      </c>
      <c r="H206" s="164">
        <v>0</v>
      </c>
      <c r="I206" s="164">
        <v>0</v>
      </c>
      <c r="J206" s="164">
        <v>0</v>
      </c>
    </row>
    <row r="207" spans="1:10" ht="14.5" x14ac:dyDescent="0.35">
      <c r="A207" s="162">
        <v>10685</v>
      </c>
      <c r="B207" s="162" t="s">
        <v>400</v>
      </c>
      <c r="D207" s="163">
        <v>21.1</v>
      </c>
      <c r="E207" s="163" t="s">
        <v>195</v>
      </c>
      <c r="F207" s="162">
        <v>2021</v>
      </c>
      <c r="G207" s="164">
        <v>199532</v>
      </c>
      <c r="H207" s="164">
        <v>48086</v>
      </c>
      <c r="I207" s="164">
        <v>6418</v>
      </c>
      <c r="J207" s="164">
        <v>414</v>
      </c>
    </row>
    <row r="208" spans="1:10" ht="14.5" x14ac:dyDescent="0.35">
      <c r="A208" s="162">
        <v>10690</v>
      </c>
      <c r="B208" s="162" t="s">
        <v>401</v>
      </c>
      <c r="D208" s="163">
        <v>17.100000000000001</v>
      </c>
      <c r="E208" s="163" t="s">
        <v>195</v>
      </c>
      <c r="F208" s="162">
        <v>2021</v>
      </c>
      <c r="G208" s="164">
        <v>29035384</v>
      </c>
      <c r="H208" s="164">
        <v>364826</v>
      </c>
      <c r="I208" s="164">
        <v>32634</v>
      </c>
      <c r="J208" s="164">
        <v>16580</v>
      </c>
    </row>
    <row r="209" spans="1:10" ht="14.5" x14ac:dyDescent="0.35">
      <c r="A209" s="162">
        <v>10690</v>
      </c>
      <c r="B209" s="162" t="s">
        <v>402</v>
      </c>
      <c r="D209" s="163">
        <v>17.2</v>
      </c>
      <c r="E209" s="163" t="s">
        <v>195</v>
      </c>
      <c r="F209" s="162">
        <v>2021</v>
      </c>
      <c r="G209" s="164">
        <v>10396382</v>
      </c>
      <c r="H209" s="164">
        <v>119836</v>
      </c>
      <c r="I209" s="164">
        <v>10719</v>
      </c>
      <c r="J209" s="164">
        <v>5446</v>
      </c>
    </row>
    <row r="210" spans="1:10" ht="14.5" x14ac:dyDescent="0.35">
      <c r="A210" s="162">
        <v>10690</v>
      </c>
      <c r="B210" s="162" t="s">
        <v>403</v>
      </c>
      <c r="D210" s="163">
        <v>19.3</v>
      </c>
      <c r="E210" s="163" t="s">
        <v>195</v>
      </c>
      <c r="F210" s="162">
        <v>2021</v>
      </c>
      <c r="G210" s="164">
        <v>24550</v>
      </c>
      <c r="H210" s="164">
        <v>12969</v>
      </c>
      <c r="I210" s="164">
        <v>1160</v>
      </c>
      <c r="J210" s="164">
        <v>589</v>
      </c>
    </row>
    <row r="211" spans="1:10" ht="14.5" x14ac:dyDescent="0.35">
      <c r="A211" s="162">
        <v>10690</v>
      </c>
      <c r="B211" s="162" t="s">
        <v>404</v>
      </c>
      <c r="D211" s="163">
        <v>19.399999999999999</v>
      </c>
      <c r="E211" s="163" t="s">
        <v>195</v>
      </c>
      <c r="F211" s="162">
        <v>2021</v>
      </c>
      <c r="G211" s="164">
        <v>7107928</v>
      </c>
      <c r="H211" s="164">
        <v>0</v>
      </c>
      <c r="I211" s="164">
        <v>0</v>
      </c>
      <c r="J211" s="164">
        <v>0</v>
      </c>
    </row>
    <row r="212" spans="1:10" ht="14.5" x14ac:dyDescent="0.35">
      <c r="A212" s="162">
        <v>10690</v>
      </c>
      <c r="B212" s="162" t="s">
        <v>405</v>
      </c>
      <c r="D212" s="163">
        <v>21.2</v>
      </c>
      <c r="E212" s="163" t="s">
        <v>195</v>
      </c>
      <c r="F212" s="162">
        <v>2021</v>
      </c>
      <c r="G212" s="164">
        <v>1181076</v>
      </c>
      <c r="H212" s="164">
        <v>2367</v>
      </c>
      <c r="I212" s="164">
        <v>212</v>
      </c>
      <c r="J212" s="164">
        <v>108</v>
      </c>
    </row>
    <row r="213" spans="1:10" ht="14.5" x14ac:dyDescent="0.35">
      <c r="A213" s="162">
        <v>10730</v>
      </c>
      <c r="B213" s="162" t="s">
        <v>406</v>
      </c>
      <c r="D213" s="163">
        <v>19.100000000000001</v>
      </c>
      <c r="E213" s="163" t="s">
        <v>195</v>
      </c>
      <c r="F213" s="162">
        <v>2021</v>
      </c>
      <c r="G213" s="164">
        <v>0</v>
      </c>
      <c r="H213" s="164">
        <v>250744</v>
      </c>
      <c r="I213" s="164">
        <v>10458</v>
      </c>
      <c r="J213" s="164">
        <v>6972</v>
      </c>
    </row>
    <row r="214" spans="1:10" ht="14.5" x14ac:dyDescent="0.35">
      <c r="A214" s="162">
        <v>10730</v>
      </c>
      <c r="B214" s="162" t="s">
        <v>407</v>
      </c>
      <c r="D214" s="163">
        <v>19.2</v>
      </c>
      <c r="E214" s="163" t="s">
        <v>195</v>
      </c>
      <c r="F214" s="162">
        <v>2021</v>
      </c>
      <c r="G214" s="164">
        <v>158520163</v>
      </c>
      <c r="H214" s="164">
        <v>0</v>
      </c>
      <c r="I214" s="164">
        <v>0</v>
      </c>
      <c r="J214" s="164">
        <v>0</v>
      </c>
    </row>
    <row r="215" spans="1:10" ht="14.5" x14ac:dyDescent="0.35">
      <c r="A215" s="162">
        <v>10730</v>
      </c>
      <c r="B215" s="162" t="s">
        <v>408</v>
      </c>
      <c r="D215" s="163">
        <v>21.1</v>
      </c>
      <c r="E215" s="163" t="s">
        <v>195</v>
      </c>
      <c r="F215" s="162">
        <v>2021</v>
      </c>
      <c r="G215" s="164">
        <v>71380099</v>
      </c>
      <c r="H215" s="164">
        <v>109642</v>
      </c>
      <c r="I215" s="164">
        <v>4463</v>
      </c>
      <c r="J215" s="164">
        <v>2976</v>
      </c>
    </row>
    <row r="216" spans="1:10" ht="14.5" x14ac:dyDescent="0.35">
      <c r="A216" s="162">
        <v>10749</v>
      </c>
      <c r="B216" s="162" t="s">
        <v>409</v>
      </c>
      <c r="D216" s="163">
        <v>5.0999999999999996</v>
      </c>
      <c r="E216" s="163" t="s">
        <v>195</v>
      </c>
      <c r="F216" s="162">
        <v>2021</v>
      </c>
      <c r="G216" s="164">
        <v>2293330</v>
      </c>
      <c r="H216" s="164">
        <v>11887</v>
      </c>
      <c r="I216" s="164">
        <v>206</v>
      </c>
      <c r="J216" s="164">
        <v>1071</v>
      </c>
    </row>
    <row r="217" spans="1:10" ht="14.5" x14ac:dyDescent="0.35">
      <c r="A217" s="162">
        <v>10749</v>
      </c>
      <c r="B217" s="162" t="s">
        <v>410</v>
      </c>
      <c r="D217" s="163">
        <v>5.2</v>
      </c>
      <c r="E217" s="163" t="s">
        <v>195</v>
      </c>
      <c r="F217" s="162">
        <v>2021</v>
      </c>
      <c r="G217" s="164">
        <v>3200705</v>
      </c>
      <c r="H217" s="164">
        <v>25398</v>
      </c>
      <c r="I217" s="164">
        <v>463</v>
      </c>
      <c r="J217" s="164">
        <v>2487</v>
      </c>
    </row>
    <row r="218" spans="1:10" ht="14.5" x14ac:dyDescent="0.35">
      <c r="A218" s="162">
        <v>10749</v>
      </c>
      <c r="B218" s="162" t="s">
        <v>411</v>
      </c>
      <c r="D218" s="163">
        <v>17.2</v>
      </c>
      <c r="E218" s="163" t="s">
        <v>195</v>
      </c>
      <c r="F218" s="162">
        <v>2021</v>
      </c>
      <c r="G218" s="164">
        <v>508</v>
      </c>
      <c r="H218" s="164">
        <v>3</v>
      </c>
      <c r="I218" s="164">
        <v>0</v>
      </c>
      <c r="J218" s="164">
        <v>0</v>
      </c>
    </row>
    <row r="219" spans="1:10" ht="14.5" x14ac:dyDescent="0.35">
      <c r="A219" s="162">
        <v>10749</v>
      </c>
      <c r="B219" s="162" t="s">
        <v>412</v>
      </c>
      <c r="D219" s="163">
        <v>19.3</v>
      </c>
      <c r="E219" s="163" t="s">
        <v>195</v>
      </c>
      <c r="F219" s="162">
        <v>2021</v>
      </c>
      <c r="G219" s="164">
        <v>831</v>
      </c>
      <c r="H219" s="164">
        <v>1966</v>
      </c>
      <c r="I219" s="164">
        <v>32</v>
      </c>
      <c r="J219" s="164">
        <v>165</v>
      </c>
    </row>
    <row r="220" spans="1:10" ht="14.5" x14ac:dyDescent="0.35">
      <c r="A220" s="162">
        <v>10749</v>
      </c>
      <c r="B220" s="162" t="s">
        <v>413</v>
      </c>
      <c r="D220" s="163">
        <v>19.399999999999999</v>
      </c>
      <c r="E220" s="163" t="s">
        <v>195</v>
      </c>
      <c r="F220" s="162">
        <v>2021</v>
      </c>
      <c r="G220" s="164">
        <v>281642</v>
      </c>
      <c r="H220" s="164">
        <v>0</v>
      </c>
      <c r="I220" s="164">
        <v>0</v>
      </c>
      <c r="J220" s="164">
        <v>0</v>
      </c>
    </row>
    <row r="221" spans="1:10" ht="14.5" x14ac:dyDescent="0.35">
      <c r="A221" s="162">
        <v>10749</v>
      </c>
      <c r="B221" s="162" t="s">
        <v>414</v>
      </c>
      <c r="D221" s="163">
        <v>21.2</v>
      </c>
      <c r="E221" s="163" t="s">
        <v>195</v>
      </c>
      <c r="F221" s="162">
        <v>2021</v>
      </c>
      <c r="G221" s="164">
        <v>100234</v>
      </c>
      <c r="H221" s="164">
        <v>912</v>
      </c>
      <c r="I221" s="164">
        <v>16</v>
      </c>
      <c r="J221" s="164">
        <v>85</v>
      </c>
    </row>
    <row r="222" spans="1:10" ht="14.5" x14ac:dyDescent="0.35">
      <c r="A222" s="162">
        <v>10750</v>
      </c>
      <c r="B222" s="162" t="s">
        <v>415</v>
      </c>
      <c r="D222" s="163">
        <v>5.0999999999999996</v>
      </c>
      <c r="E222" s="163" t="s">
        <v>195</v>
      </c>
      <c r="F222" s="162">
        <v>2021</v>
      </c>
      <c r="G222" s="164">
        <v>7494526</v>
      </c>
      <c r="H222" s="164">
        <v>7495</v>
      </c>
      <c r="I222" s="164">
        <v>412</v>
      </c>
      <c r="J222" s="164">
        <v>63</v>
      </c>
    </row>
    <row r="223" spans="1:10" ht="14.5" x14ac:dyDescent="0.35">
      <c r="A223" s="162">
        <v>10750</v>
      </c>
      <c r="B223" s="162" t="s">
        <v>416</v>
      </c>
      <c r="D223" s="163">
        <v>5.2</v>
      </c>
      <c r="E223" s="163" t="s">
        <v>195</v>
      </c>
      <c r="F223" s="162">
        <v>2021</v>
      </c>
      <c r="G223" s="164">
        <v>684383</v>
      </c>
      <c r="H223" s="164">
        <v>684</v>
      </c>
      <c r="I223" s="164">
        <v>37</v>
      </c>
      <c r="J223" s="164">
        <v>6</v>
      </c>
    </row>
    <row r="224" spans="1:10" ht="14.5" x14ac:dyDescent="0.35">
      <c r="A224" s="162">
        <v>10750</v>
      </c>
      <c r="B224" s="162" t="s">
        <v>417</v>
      </c>
      <c r="D224" s="163">
        <v>17.100000000000001</v>
      </c>
      <c r="E224" s="163" t="s">
        <v>195</v>
      </c>
      <c r="F224" s="162">
        <v>2021</v>
      </c>
      <c r="G224" s="164">
        <v>544015</v>
      </c>
      <c r="H224" s="164">
        <v>567</v>
      </c>
      <c r="I224" s="164">
        <v>31</v>
      </c>
      <c r="J224" s="164">
        <v>5</v>
      </c>
    </row>
    <row r="225" spans="1:10" ht="14.5" x14ac:dyDescent="0.35">
      <c r="A225" s="162">
        <v>10758</v>
      </c>
      <c r="B225" s="162" t="s">
        <v>418</v>
      </c>
      <c r="D225" s="163">
        <v>17.2</v>
      </c>
      <c r="E225" s="163" t="s">
        <v>195</v>
      </c>
      <c r="F225" s="162">
        <v>2021</v>
      </c>
      <c r="G225" s="164">
        <v>140230</v>
      </c>
      <c r="H225" s="164">
        <v>2513</v>
      </c>
      <c r="I225" s="164">
        <v>73</v>
      </c>
      <c r="J225" s="164">
        <v>635</v>
      </c>
    </row>
    <row r="226" spans="1:10" ht="14.5" x14ac:dyDescent="0.35">
      <c r="A226" s="162">
        <v>10758</v>
      </c>
      <c r="B226" s="162" t="s">
        <v>419</v>
      </c>
      <c r="D226" s="163">
        <v>23</v>
      </c>
      <c r="E226" s="163" t="s">
        <v>195</v>
      </c>
      <c r="F226" s="162">
        <v>2021</v>
      </c>
      <c r="G226" s="164">
        <v>1910535</v>
      </c>
      <c r="H226" s="164">
        <v>18924</v>
      </c>
      <c r="I226" s="164">
        <v>549</v>
      </c>
      <c r="J226" s="164">
        <v>4780</v>
      </c>
    </row>
    <row r="227" spans="1:10" ht="14.5" x14ac:dyDescent="0.35">
      <c r="A227" s="162">
        <v>10758</v>
      </c>
      <c r="B227" s="162" t="s">
        <v>420</v>
      </c>
      <c r="D227" s="163">
        <v>24</v>
      </c>
      <c r="E227" s="163" t="s">
        <v>195</v>
      </c>
      <c r="F227" s="162">
        <v>2021</v>
      </c>
      <c r="G227" s="164">
        <v>80128</v>
      </c>
      <c r="H227" s="164">
        <v>8307</v>
      </c>
      <c r="I227" s="164">
        <v>241</v>
      </c>
      <c r="J227" s="164">
        <v>2098</v>
      </c>
    </row>
    <row r="228" spans="1:10" ht="14.5" x14ac:dyDescent="0.35">
      <c r="A228" s="162">
        <v>10759</v>
      </c>
      <c r="B228" s="162" t="s">
        <v>421</v>
      </c>
      <c r="D228" s="163">
        <v>1</v>
      </c>
      <c r="E228" s="163" t="s">
        <v>195</v>
      </c>
      <c r="F228" s="162">
        <v>2021</v>
      </c>
      <c r="G228" s="164">
        <v>1628941</v>
      </c>
      <c r="H228" s="164">
        <v>22413</v>
      </c>
      <c r="I228" s="164">
        <v>842</v>
      </c>
      <c r="J228" s="164">
        <v>1501</v>
      </c>
    </row>
    <row r="229" spans="1:10" ht="14.5" x14ac:dyDescent="0.35">
      <c r="A229" s="162">
        <v>10759</v>
      </c>
      <c r="B229" s="162" t="s">
        <v>422</v>
      </c>
      <c r="D229" s="163">
        <v>2.1</v>
      </c>
      <c r="E229" s="163" t="s">
        <v>195</v>
      </c>
      <c r="F229" s="162">
        <v>2021</v>
      </c>
      <c r="G229" s="164">
        <v>249236</v>
      </c>
      <c r="H229" s="164">
        <v>10929</v>
      </c>
      <c r="I229" s="164">
        <v>410</v>
      </c>
      <c r="J229" s="164">
        <v>732</v>
      </c>
    </row>
    <row r="230" spans="1:10" ht="14.5" x14ac:dyDescent="0.35">
      <c r="A230" s="162">
        <v>10759</v>
      </c>
      <c r="B230" s="162" t="s">
        <v>423</v>
      </c>
      <c r="D230" s="163">
        <v>4</v>
      </c>
      <c r="E230" s="163" t="s">
        <v>195</v>
      </c>
      <c r="F230" s="162">
        <v>2021</v>
      </c>
      <c r="G230" s="164">
        <v>25234031</v>
      </c>
      <c r="H230" s="164">
        <v>213001</v>
      </c>
      <c r="I230" s="164">
        <v>7999</v>
      </c>
      <c r="J230" s="164">
        <v>14269</v>
      </c>
    </row>
    <row r="231" spans="1:10" ht="14.5" x14ac:dyDescent="0.35">
      <c r="A231" s="162">
        <v>10784</v>
      </c>
      <c r="B231" s="162" t="s">
        <v>424</v>
      </c>
      <c r="D231" s="163">
        <v>17.2</v>
      </c>
      <c r="E231" s="163" t="s">
        <v>195</v>
      </c>
      <c r="F231" s="162">
        <v>2021</v>
      </c>
      <c r="G231" s="164">
        <v>149132</v>
      </c>
      <c r="H231" s="164">
        <v>1285</v>
      </c>
      <c r="I231" s="164">
        <v>15</v>
      </c>
      <c r="J231" s="164">
        <v>43</v>
      </c>
    </row>
    <row r="232" spans="1:10" ht="14.5" x14ac:dyDescent="0.35">
      <c r="A232" s="162">
        <v>10790</v>
      </c>
      <c r="B232" s="162" t="s">
        <v>425</v>
      </c>
      <c r="D232" s="163">
        <v>4</v>
      </c>
      <c r="E232" s="163" t="s">
        <v>195</v>
      </c>
      <c r="F232" s="162">
        <v>2021</v>
      </c>
      <c r="G232" s="164">
        <v>75264129</v>
      </c>
      <c r="H232" s="164">
        <v>504191</v>
      </c>
      <c r="I232" s="164">
        <v>0</v>
      </c>
      <c r="J232" s="164">
        <v>18776</v>
      </c>
    </row>
    <row r="233" spans="1:10" ht="14.5" x14ac:dyDescent="0.35">
      <c r="A233" s="162">
        <v>10801</v>
      </c>
      <c r="B233" s="162" t="s">
        <v>426</v>
      </c>
      <c r="D233" s="163">
        <v>11</v>
      </c>
      <c r="E233" s="163" t="s">
        <v>195</v>
      </c>
      <c r="F233" s="162">
        <v>2021</v>
      </c>
      <c r="G233" s="164">
        <v>6520649</v>
      </c>
      <c r="H233" s="164">
        <v>25045</v>
      </c>
      <c r="I233" s="164">
        <v>2461</v>
      </c>
      <c r="J233" s="164">
        <v>1744</v>
      </c>
    </row>
    <row r="234" spans="1:10" ht="14.5" x14ac:dyDescent="0.35">
      <c r="A234" s="162">
        <v>10804</v>
      </c>
      <c r="B234" s="162" t="s">
        <v>427</v>
      </c>
      <c r="D234" s="163">
        <v>1</v>
      </c>
      <c r="E234" s="163" t="s">
        <v>195</v>
      </c>
      <c r="F234" s="162">
        <v>2021</v>
      </c>
      <c r="G234" s="164">
        <v>304414</v>
      </c>
      <c r="H234" s="164">
        <v>2395</v>
      </c>
      <c r="I234" s="164">
        <v>81</v>
      </c>
      <c r="J234" s="164">
        <v>98</v>
      </c>
    </row>
    <row r="235" spans="1:10" ht="14.5" x14ac:dyDescent="0.35">
      <c r="A235" s="162">
        <v>10804</v>
      </c>
      <c r="B235" s="162" t="s">
        <v>428</v>
      </c>
      <c r="D235" s="163">
        <v>2.1</v>
      </c>
      <c r="E235" s="163" t="s">
        <v>195</v>
      </c>
      <c r="F235" s="162">
        <v>2021</v>
      </c>
      <c r="G235" s="164">
        <v>1674578</v>
      </c>
      <c r="H235" s="164">
        <v>4723</v>
      </c>
      <c r="I235" s="164">
        <v>196</v>
      </c>
      <c r="J235" s="164">
        <v>248</v>
      </c>
    </row>
    <row r="236" spans="1:10" ht="14.5" x14ac:dyDescent="0.35">
      <c r="A236" s="162">
        <v>10804</v>
      </c>
      <c r="B236" s="162" t="s">
        <v>429</v>
      </c>
      <c r="D236" s="163">
        <v>3</v>
      </c>
      <c r="E236" s="163" t="s">
        <v>195</v>
      </c>
      <c r="F236" s="162">
        <v>2021</v>
      </c>
      <c r="G236" s="164">
        <v>490542</v>
      </c>
      <c r="H236" s="164">
        <v>1404</v>
      </c>
      <c r="I236" s="164">
        <v>62</v>
      </c>
      <c r="J236" s="164">
        <v>79</v>
      </c>
    </row>
    <row r="237" spans="1:10" ht="14.5" x14ac:dyDescent="0.35">
      <c r="A237" s="162">
        <v>10804</v>
      </c>
      <c r="B237" s="162" t="s">
        <v>430</v>
      </c>
      <c r="D237" s="163">
        <v>5.0999999999999996</v>
      </c>
      <c r="E237" s="163" t="s">
        <v>195</v>
      </c>
      <c r="F237" s="162">
        <v>2021</v>
      </c>
      <c r="G237" s="164">
        <v>3542122</v>
      </c>
      <c r="H237" s="164">
        <v>54942</v>
      </c>
      <c r="I237" s="164">
        <v>2450</v>
      </c>
      <c r="J237" s="164">
        <v>3391</v>
      </c>
    </row>
    <row r="238" spans="1:10" ht="14.5" x14ac:dyDescent="0.35">
      <c r="A238" s="162">
        <v>10804</v>
      </c>
      <c r="B238" s="162" t="s">
        <v>431</v>
      </c>
      <c r="D238" s="163">
        <v>5.2</v>
      </c>
      <c r="E238" s="163" t="s">
        <v>195</v>
      </c>
      <c r="F238" s="162">
        <v>2021</v>
      </c>
      <c r="G238" s="164">
        <v>1771578</v>
      </c>
      <c r="H238" s="164">
        <v>46889</v>
      </c>
      <c r="I238" s="164">
        <v>2109</v>
      </c>
      <c r="J238" s="164">
        <v>2680</v>
      </c>
    </row>
    <row r="239" spans="1:10" ht="14.5" x14ac:dyDescent="0.35">
      <c r="A239" s="162">
        <v>10804</v>
      </c>
      <c r="B239" s="162" t="s">
        <v>432</v>
      </c>
      <c r="D239" s="163">
        <v>9</v>
      </c>
      <c r="E239" s="163" t="s">
        <v>195</v>
      </c>
      <c r="F239" s="162">
        <v>2021</v>
      </c>
      <c r="G239" s="164">
        <v>183484</v>
      </c>
      <c r="H239" s="164">
        <v>1661</v>
      </c>
      <c r="I239" s="164">
        <v>71</v>
      </c>
      <c r="J239" s="164">
        <v>78</v>
      </c>
    </row>
    <row r="240" spans="1:10" ht="14.5" x14ac:dyDescent="0.35">
      <c r="A240" s="162">
        <v>10804</v>
      </c>
      <c r="B240" s="162" t="s">
        <v>433</v>
      </c>
      <c r="D240" s="163">
        <v>17.100000000000001</v>
      </c>
      <c r="E240" s="163" t="s">
        <v>195</v>
      </c>
      <c r="F240" s="162">
        <v>2021</v>
      </c>
      <c r="G240" s="164">
        <v>5728504</v>
      </c>
      <c r="H240" s="164">
        <v>21259</v>
      </c>
      <c r="I240" s="164">
        <v>1003</v>
      </c>
      <c r="J240" s="164">
        <v>1339</v>
      </c>
    </row>
    <row r="241" spans="1:10" ht="14.5" x14ac:dyDescent="0.35">
      <c r="A241" s="162">
        <v>10804</v>
      </c>
      <c r="B241" s="162" t="s">
        <v>434</v>
      </c>
      <c r="D241" s="163">
        <v>17.2</v>
      </c>
      <c r="E241" s="163" t="s">
        <v>195</v>
      </c>
      <c r="F241" s="162">
        <v>2021</v>
      </c>
      <c r="G241" s="164">
        <v>21267</v>
      </c>
      <c r="H241" s="164">
        <v>199</v>
      </c>
      <c r="I241" s="164">
        <v>8</v>
      </c>
      <c r="J241" s="164">
        <v>11</v>
      </c>
    </row>
    <row r="242" spans="1:10" ht="14.5" x14ac:dyDescent="0.35">
      <c r="A242" s="162">
        <v>10804</v>
      </c>
      <c r="B242" s="162" t="s">
        <v>435</v>
      </c>
      <c r="D242" s="163">
        <v>18</v>
      </c>
      <c r="E242" s="163" t="s">
        <v>195</v>
      </c>
      <c r="F242" s="162">
        <v>2021</v>
      </c>
      <c r="G242" s="164">
        <v>114579</v>
      </c>
      <c r="H242" s="164">
        <v>935</v>
      </c>
      <c r="I242" s="164">
        <v>45</v>
      </c>
      <c r="J242" s="164">
        <v>54</v>
      </c>
    </row>
    <row r="243" spans="1:10" ht="14.5" x14ac:dyDescent="0.35">
      <c r="A243" s="162">
        <v>10804</v>
      </c>
      <c r="B243" s="162" t="s">
        <v>436</v>
      </c>
      <c r="D243" s="163">
        <v>19.3</v>
      </c>
      <c r="E243" s="163" t="s">
        <v>195</v>
      </c>
      <c r="F243" s="162">
        <v>2021</v>
      </c>
      <c r="G243" s="164">
        <v>20082</v>
      </c>
      <c r="H243" s="164">
        <v>80054</v>
      </c>
      <c r="I243" s="164">
        <v>2969</v>
      </c>
      <c r="J243" s="164">
        <v>4323</v>
      </c>
    </row>
    <row r="244" spans="1:10" ht="14.5" x14ac:dyDescent="0.35">
      <c r="A244" s="162">
        <v>10804</v>
      </c>
      <c r="B244" s="162" t="s">
        <v>437</v>
      </c>
      <c r="D244" s="163">
        <v>19.399999999999999</v>
      </c>
      <c r="E244" s="163" t="s">
        <v>195</v>
      </c>
      <c r="F244" s="162">
        <v>2021</v>
      </c>
      <c r="G244" s="164">
        <v>5286389</v>
      </c>
      <c r="H244" s="164">
        <v>0</v>
      </c>
      <c r="I244" s="164">
        <v>0</v>
      </c>
      <c r="J244" s="164">
        <v>0</v>
      </c>
    </row>
    <row r="245" spans="1:10" ht="14.5" x14ac:dyDescent="0.35">
      <c r="A245" s="162">
        <v>10804</v>
      </c>
      <c r="B245" s="162" t="s">
        <v>438</v>
      </c>
      <c r="D245" s="163">
        <v>21.2</v>
      </c>
      <c r="E245" s="163" t="s">
        <v>195</v>
      </c>
      <c r="F245" s="162">
        <v>2021</v>
      </c>
      <c r="G245" s="164">
        <v>1260847</v>
      </c>
      <c r="H245" s="164">
        <v>29526</v>
      </c>
      <c r="I245" s="164">
        <v>1146</v>
      </c>
      <c r="J245" s="164">
        <v>1577</v>
      </c>
    </row>
    <row r="246" spans="1:10" ht="14.5" x14ac:dyDescent="0.35">
      <c r="A246" s="162">
        <v>10815</v>
      </c>
      <c r="B246" s="162" t="s">
        <v>439</v>
      </c>
      <c r="D246" s="163">
        <v>1</v>
      </c>
      <c r="E246" s="163" t="s">
        <v>195</v>
      </c>
      <c r="F246" s="162">
        <v>2021</v>
      </c>
      <c r="G246" s="164">
        <v>4037210</v>
      </c>
      <c r="H246" s="164">
        <v>67572</v>
      </c>
      <c r="I246" s="164">
        <v>1845</v>
      </c>
      <c r="J246" s="164">
        <v>4204</v>
      </c>
    </row>
    <row r="247" spans="1:10" ht="14.5" x14ac:dyDescent="0.35">
      <c r="A247" s="162">
        <v>10815</v>
      </c>
      <c r="B247" s="162" t="s">
        <v>440</v>
      </c>
      <c r="D247" s="163">
        <v>2.1</v>
      </c>
      <c r="E247" s="163" t="s">
        <v>195</v>
      </c>
      <c r="F247" s="162">
        <v>2021</v>
      </c>
      <c r="G247" s="164">
        <v>1468473</v>
      </c>
      <c r="H247" s="164">
        <v>37554</v>
      </c>
      <c r="I247" s="164">
        <v>1031</v>
      </c>
      <c r="J247" s="164">
        <v>2462</v>
      </c>
    </row>
    <row r="248" spans="1:10" ht="14.5" x14ac:dyDescent="0.35">
      <c r="A248" s="162">
        <v>10815</v>
      </c>
      <c r="B248" s="162" t="s">
        <v>441</v>
      </c>
      <c r="D248" s="163">
        <v>9</v>
      </c>
      <c r="E248" s="163" t="s">
        <v>195</v>
      </c>
      <c r="F248" s="162">
        <v>2021</v>
      </c>
      <c r="G248" s="164">
        <v>4256</v>
      </c>
      <c r="H248" s="164">
        <v>176</v>
      </c>
      <c r="I248" s="164">
        <v>8</v>
      </c>
      <c r="J248" s="164">
        <v>12</v>
      </c>
    </row>
    <row r="249" spans="1:10" ht="14.5" x14ac:dyDescent="0.35">
      <c r="A249" s="162">
        <v>10817</v>
      </c>
      <c r="B249" s="162" t="s">
        <v>442</v>
      </c>
      <c r="D249" s="163">
        <v>9</v>
      </c>
      <c r="E249" s="163" t="s">
        <v>195</v>
      </c>
      <c r="F249" s="162">
        <v>2021</v>
      </c>
      <c r="G249" s="164">
        <v>1865301</v>
      </c>
      <c r="H249" s="164">
        <v>40253</v>
      </c>
      <c r="I249" s="164">
        <v>431</v>
      </c>
      <c r="J249" s="164">
        <v>1296</v>
      </c>
    </row>
    <row r="250" spans="1:10" ht="14.5" x14ac:dyDescent="0.35">
      <c r="A250" s="162">
        <v>10817</v>
      </c>
      <c r="B250" s="162" t="s">
        <v>443</v>
      </c>
      <c r="D250" s="163">
        <v>17.100000000000001</v>
      </c>
      <c r="E250" s="163" t="s">
        <v>195</v>
      </c>
      <c r="F250" s="162">
        <v>2021</v>
      </c>
      <c r="G250" s="164">
        <v>5758625</v>
      </c>
      <c r="H250" s="164">
        <v>43510</v>
      </c>
      <c r="I250" s="164">
        <v>331</v>
      </c>
      <c r="J250" s="164">
        <v>995</v>
      </c>
    </row>
    <row r="251" spans="1:10" ht="14.5" x14ac:dyDescent="0.35">
      <c r="A251" s="162">
        <v>10847</v>
      </c>
      <c r="B251" s="162" t="s">
        <v>444</v>
      </c>
      <c r="D251" s="163">
        <v>2.1</v>
      </c>
      <c r="E251" s="163" t="s">
        <v>195</v>
      </c>
      <c r="F251" s="162">
        <v>2021</v>
      </c>
      <c r="G251" s="164">
        <v>43414</v>
      </c>
      <c r="H251" s="164">
        <v>530</v>
      </c>
      <c r="I251" s="164">
        <v>220</v>
      </c>
      <c r="J251" s="164">
        <v>289</v>
      </c>
    </row>
    <row r="252" spans="1:10" ht="14.5" x14ac:dyDescent="0.35">
      <c r="A252" s="162">
        <v>10847</v>
      </c>
      <c r="B252" s="162" t="s">
        <v>445</v>
      </c>
      <c r="D252" s="163">
        <v>5.0999999999999996</v>
      </c>
      <c r="E252" s="163" t="s">
        <v>195</v>
      </c>
      <c r="F252" s="162">
        <v>2021</v>
      </c>
      <c r="G252" s="164">
        <v>6529546</v>
      </c>
      <c r="H252" s="164">
        <v>45731</v>
      </c>
      <c r="I252" s="164">
        <v>4720</v>
      </c>
      <c r="J252" s="164">
        <v>8512</v>
      </c>
    </row>
    <row r="253" spans="1:10" ht="14.5" x14ac:dyDescent="0.35">
      <c r="A253" s="162">
        <v>10847</v>
      </c>
      <c r="B253" s="162" t="s">
        <v>446</v>
      </c>
      <c r="D253" s="163">
        <v>5.2</v>
      </c>
      <c r="E253" s="163" t="s">
        <v>195</v>
      </c>
      <c r="F253" s="162">
        <v>2021</v>
      </c>
      <c r="G253" s="164">
        <v>1862607</v>
      </c>
      <c r="H253" s="164">
        <v>20098</v>
      </c>
      <c r="I253" s="164">
        <v>2249</v>
      </c>
      <c r="J253" s="164">
        <v>4024</v>
      </c>
    </row>
    <row r="254" spans="1:10" ht="14.5" x14ac:dyDescent="0.35">
      <c r="A254" s="162">
        <v>10847</v>
      </c>
      <c r="B254" s="162" t="s">
        <v>447</v>
      </c>
      <c r="D254" s="163">
        <v>9</v>
      </c>
      <c r="E254" s="163" t="s">
        <v>195</v>
      </c>
      <c r="F254" s="162">
        <v>2021</v>
      </c>
      <c r="G254" s="164">
        <v>566248</v>
      </c>
      <c r="H254" s="164">
        <v>5595</v>
      </c>
      <c r="I254" s="164">
        <v>4720</v>
      </c>
      <c r="J254" s="164">
        <v>6660</v>
      </c>
    </row>
    <row r="255" spans="1:10" ht="14.5" x14ac:dyDescent="0.35">
      <c r="A255" s="162">
        <v>10847</v>
      </c>
      <c r="B255" s="162" t="s">
        <v>448</v>
      </c>
      <c r="D255" s="163">
        <v>17.100000000000001</v>
      </c>
      <c r="E255" s="163" t="s">
        <v>195</v>
      </c>
      <c r="F255" s="162">
        <v>2021</v>
      </c>
      <c r="G255" s="164">
        <v>15644273</v>
      </c>
      <c r="H255" s="164">
        <v>357946</v>
      </c>
      <c r="I255" s="164">
        <v>1114</v>
      </c>
      <c r="J255" s="164">
        <v>100074</v>
      </c>
    </row>
    <row r="256" spans="1:10" ht="14.5" x14ac:dyDescent="0.35">
      <c r="A256" s="162">
        <v>10847</v>
      </c>
      <c r="B256" s="162" t="s">
        <v>449</v>
      </c>
      <c r="D256" s="163">
        <v>17.2</v>
      </c>
      <c r="E256" s="163" t="s">
        <v>195</v>
      </c>
      <c r="F256" s="162">
        <v>2021</v>
      </c>
      <c r="G256" s="164">
        <v>3569732</v>
      </c>
      <c r="H256" s="164">
        <v>40627</v>
      </c>
      <c r="I256" s="164">
        <v>5712</v>
      </c>
      <c r="J256" s="164">
        <v>5749</v>
      </c>
    </row>
    <row r="257" spans="1:10" ht="14.5" x14ac:dyDescent="0.35">
      <c r="A257" s="162">
        <v>10847</v>
      </c>
      <c r="B257" s="162" t="s">
        <v>450</v>
      </c>
      <c r="D257" s="163">
        <v>19.3</v>
      </c>
      <c r="E257" s="163" t="s">
        <v>195</v>
      </c>
      <c r="F257" s="162">
        <v>2021</v>
      </c>
      <c r="G257" s="164">
        <v>15297</v>
      </c>
      <c r="H257" s="164">
        <v>12471</v>
      </c>
      <c r="I257" s="164">
        <v>584</v>
      </c>
      <c r="J257" s="164">
        <v>1477</v>
      </c>
    </row>
    <row r="258" spans="1:10" ht="14.5" x14ac:dyDescent="0.35">
      <c r="A258" s="162">
        <v>10847</v>
      </c>
      <c r="B258" s="162" t="s">
        <v>451</v>
      </c>
      <c r="D258" s="163">
        <v>19.399999999999999</v>
      </c>
      <c r="E258" s="163" t="s">
        <v>195</v>
      </c>
      <c r="F258" s="162">
        <v>2021</v>
      </c>
      <c r="G258" s="164">
        <v>1810310</v>
      </c>
      <c r="H258" s="164">
        <v>0</v>
      </c>
      <c r="I258" s="164">
        <v>0</v>
      </c>
      <c r="J258" s="164">
        <v>0</v>
      </c>
    </row>
    <row r="259" spans="1:10" ht="14.5" x14ac:dyDescent="0.35">
      <c r="A259" s="162">
        <v>10847</v>
      </c>
      <c r="B259" s="162" t="s">
        <v>452</v>
      </c>
      <c r="D259" s="163">
        <v>21.2</v>
      </c>
      <c r="E259" s="163" t="s">
        <v>195</v>
      </c>
      <c r="F259" s="162">
        <v>2021</v>
      </c>
      <c r="G259" s="164">
        <v>1775983</v>
      </c>
      <c r="H259" s="164">
        <v>11916</v>
      </c>
      <c r="I259" s="164">
        <v>1386</v>
      </c>
      <c r="J259" s="164">
        <v>3117</v>
      </c>
    </row>
    <row r="260" spans="1:10" ht="14.5" x14ac:dyDescent="0.35">
      <c r="A260" s="162">
        <v>10847</v>
      </c>
      <c r="B260" s="162" t="s">
        <v>453</v>
      </c>
      <c r="D260" s="163">
        <v>23</v>
      </c>
      <c r="E260" s="163" t="s">
        <v>195</v>
      </c>
      <c r="F260" s="162">
        <v>2021</v>
      </c>
      <c r="G260" s="164">
        <v>5931827</v>
      </c>
      <c r="H260" s="164">
        <v>63765</v>
      </c>
      <c r="I260" s="164">
        <v>8795</v>
      </c>
      <c r="J260" s="164">
        <v>11283</v>
      </c>
    </row>
    <row r="261" spans="1:10" ht="14.5" x14ac:dyDescent="0.35">
      <c r="A261" s="162">
        <v>10859</v>
      </c>
      <c r="B261" s="162" t="s">
        <v>454</v>
      </c>
      <c r="D261" s="163">
        <v>5.2</v>
      </c>
      <c r="E261" s="163" t="s">
        <v>195</v>
      </c>
      <c r="F261" s="162">
        <v>2021</v>
      </c>
      <c r="G261" s="164">
        <v>519</v>
      </c>
      <c r="H261" s="164">
        <v>68</v>
      </c>
      <c r="I261" s="164">
        <v>3</v>
      </c>
      <c r="J261" s="164">
        <v>0</v>
      </c>
    </row>
    <row r="262" spans="1:10" ht="14.5" x14ac:dyDescent="0.35">
      <c r="A262" s="162">
        <v>10885</v>
      </c>
      <c r="B262" s="162" t="s">
        <v>455</v>
      </c>
      <c r="D262" s="163">
        <v>17.2</v>
      </c>
      <c r="E262" s="163" t="s">
        <v>195</v>
      </c>
      <c r="F262" s="162">
        <v>2021</v>
      </c>
      <c r="G262" s="164">
        <v>1999</v>
      </c>
      <c r="H262" s="164">
        <v>1424</v>
      </c>
      <c r="I262" s="164">
        <v>92</v>
      </c>
      <c r="J262" s="164">
        <v>70</v>
      </c>
    </row>
    <row r="263" spans="1:10" ht="14.5" x14ac:dyDescent="0.35">
      <c r="A263" s="162">
        <v>10885</v>
      </c>
      <c r="B263" s="162" t="s">
        <v>456</v>
      </c>
      <c r="D263" s="163">
        <v>19.3</v>
      </c>
      <c r="E263" s="163" t="s">
        <v>195</v>
      </c>
      <c r="F263" s="162">
        <v>2021</v>
      </c>
      <c r="G263" s="164">
        <v>24627</v>
      </c>
      <c r="H263" s="164">
        <v>59939</v>
      </c>
      <c r="I263" s="164">
        <v>1035</v>
      </c>
      <c r="J263" s="164">
        <v>2710</v>
      </c>
    </row>
    <row r="264" spans="1:10" ht="14.5" x14ac:dyDescent="0.35">
      <c r="A264" s="162">
        <v>10885</v>
      </c>
      <c r="B264" s="162" t="s">
        <v>457</v>
      </c>
      <c r="D264" s="163">
        <v>19.399999999999999</v>
      </c>
      <c r="E264" s="163" t="s">
        <v>195</v>
      </c>
      <c r="F264" s="162">
        <v>2021</v>
      </c>
      <c r="G264" s="164">
        <v>10163192</v>
      </c>
      <c r="H264" s="164">
        <v>0</v>
      </c>
      <c r="I264" s="164">
        <v>0</v>
      </c>
      <c r="J264" s="164">
        <v>0</v>
      </c>
    </row>
    <row r="265" spans="1:10" ht="14.5" x14ac:dyDescent="0.35">
      <c r="A265" s="162">
        <v>10885</v>
      </c>
      <c r="B265" s="162" t="s">
        <v>458</v>
      </c>
      <c r="D265" s="163">
        <v>21.2</v>
      </c>
      <c r="E265" s="163" t="s">
        <v>195</v>
      </c>
      <c r="F265" s="162">
        <v>2021</v>
      </c>
      <c r="G265" s="164">
        <v>2572347</v>
      </c>
      <c r="H265" s="164">
        <v>19042</v>
      </c>
      <c r="I265" s="164">
        <v>321</v>
      </c>
      <c r="J265" s="164">
        <v>852</v>
      </c>
    </row>
    <row r="266" spans="1:10" ht="14.5" x14ac:dyDescent="0.35">
      <c r="A266" s="162">
        <v>10891</v>
      </c>
      <c r="B266" s="162" t="s">
        <v>459</v>
      </c>
      <c r="D266" s="163">
        <v>19.100000000000001</v>
      </c>
      <c r="E266" s="163" t="s">
        <v>195</v>
      </c>
      <c r="F266" s="162">
        <v>2021</v>
      </c>
      <c r="G266" s="164">
        <v>0</v>
      </c>
      <c r="H266" s="164">
        <v>31023</v>
      </c>
      <c r="I266" s="164">
        <v>0</v>
      </c>
      <c r="J266" s="164">
        <v>1939</v>
      </c>
    </row>
    <row r="267" spans="1:10" ht="14.5" x14ac:dyDescent="0.35">
      <c r="A267" s="162">
        <v>10891</v>
      </c>
      <c r="B267" s="162" t="s">
        <v>460</v>
      </c>
      <c r="D267" s="163">
        <v>19.2</v>
      </c>
      <c r="E267" s="163" t="s">
        <v>195</v>
      </c>
      <c r="F267" s="162">
        <v>2021</v>
      </c>
      <c r="G267" s="164">
        <v>31023256</v>
      </c>
      <c r="H267" s="164">
        <v>0</v>
      </c>
      <c r="I267" s="164">
        <v>0</v>
      </c>
      <c r="J267" s="164">
        <v>0</v>
      </c>
    </row>
    <row r="268" spans="1:10" ht="14.5" x14ac:dyDescent="0.35">
      <c r="A268" s="162">
        <v>10891</v>
      </c>
      <c r="B268" s="162" t="s">
        <v>461</v>
      </c>
      <c r="D268" s="163">
        <v>21.1</v>
      </c>
      <c r="E268" s="163" t="s">
        <v>195</v>
      </c>
      <c r="F268" s="162">
        <v>2021</v>
      </c>
      <c r="G268" s="164">
        <v>15342984</v>
      </c>
      <c r="H268" s="164">
        <v>15343</v>
      </c>
      <c r="I268" s="164">
        <v>0</v>
      </c>
      <c r="J268" s="164">
        <v>971</v>
      </c>
    </row>
    <row r="269" spans="1:10" ht="14.5" x14ac:dyDescent="0.35">
      <c r="A269" s="162">
        <v>10909</v>
      </c>
      <c r="B269" s="162" t="s">
        <v>462</v>
      </c>
      <c r="D269" s="163">
        <v>24</v>
      </c>
      <c r="E269" s="163" t="s">
        <v>195</v>
      </c>
      <c r="F269" s="162">
        <v>2021</v>
      </c>
      <c r="G269" s="164">
        <v>4426</v>
      </c>
      <c r="H269" s="164">
        <v>3675</v>
      </c>
      <c r="I269" s="164">
        <v>0</v>
      </c>
      <c r="J269" s="164">
        <v>2488</v>
      </c>
    </row>
    <row r="270" spans="1:10" ht="14.5" x14ac:dyDescent="0.35">
      <c r="A270" s="162">
        <v>10914</v>
      </c>
      <c r="B270" s="162" t="s">
        <v>463</v>
      </c>
      <c r="D270" s="163">
        <v>4</v>
      </c>
      <c r="E270" s="163" t="s">
        <v>195</v>
      </c>
      <c r="F270" s="162">
        <v>2021</v>
      </c>
      <c r="G270" s="164">
        <v>13890515</v>
      </c>
      <c r="H270" s="164">
        <v>89810</v>
      </c>
      <c r="I270" s="164">
        <v>8185</v>
      </c>
      <c r="J270" s="164">
        <v>5457</v>
      </c>
    </row>
    <row r="271" spans="1:10" ht="14.5" x14ac:dyDescent="0.35">
      <c r="A271" s="162">
        <v>10914</v>
      </c>
      <c r="B271" s="162" t="s">
        <v>464</v>
      </c>
      <c r="D271" s="163">
        <v>9</v>
      </c>
      <c r="E271" s="163" t="s">
        <v>195</v>
      </c>
      <c r="F271" s="162">
        <v>2021</v>
      </c>
      <c r="G271" s="164">
        <v>227926</v>
      </c>
      <c r="H271" s="164">
        <v>2446</v>
      </c>
      <c r="I271" s="164">
        <v>230</v>
      </c>
      <c r="J271" s="164">
        <v>153</v>
      </c>
    </row>
    <row r="272" spans="1:10" ht="14.5" x14ac:dyDescent="0.35">
      <c r="A272" s="162">
        <v>10914</v>
      </c>
      <c r="B272" s="162" t="s">
        <v>465</v>
      </c>
      <c r="D272" s="163">
        <v>17.100000000000001</v>
      </c>
      <c r="E272" s="163" t="s">
        <v>195</v>
      </c>
      <c r="F272" s="162">
        <v>2021</v>
      </c>
      <c r="G272" s="164">
        <v>288626</v>
      </c>
      <c r="H272" s="164">
        <v>6539</v>
      </c>
      <c r="I272" s="164">
        <v>586</v>
      </c>
      <c r="J272" s="164">
        <v>390</v>
      </c>
    </row>
    <row r="273" spans="1:10" ht="14.5" x14ac:dyDescent="0.35">
      <c r="A273" s="162">
        <v>10915</v>
      </c>
      <c r="B273" s="162" t="s">
        <v>466</v>
      </c>
      <c r="D273" s="163">
        <v>4</v>
      </c>
      <c r="E273" s="163" t="s">
        <v>195</v>
      </c>
      <c r="F273" s="162">
        <v>2021</v>
      </c>
      <c r="G273" s="164">
        <v>93569</v>
      </c>
      <c r="H273" s="164">
        <v>766</v>
      </c>
      <c r="I273" s="164">
        <v>103</v>
      </c>
      <c r="J273" s="164">
        <v>69</v>
      </c>
    </row>
    <row r="274" spans="1:10" ht="14.5" x14ac:dyDescent="0.35">
      <c r="A274" s="162">
        <v>10915</v>
      </c>
      <c r="B274" s="162" t="s">
        <v>467</v>
      </c>
      <c r="D274" s="163">
        <v>19.100000000000001</v>
      </c>
      <c r="E274" s="163" t="s">
        <v>195</v>
      </c>
      <c r="F274" s="162">
        <v>2021</v>
      </c>
      <c r="G274" s="164">
        <v>14625</v>
      </c>
      <c r="H274" s="164">
        <v>4883</v>
      </c>
      <c r="I274" s="164">
        <v>615</v>
      </c>
      <c r="J274" s="164">
        <v>410</v>
      </c>
    </row>
    <row r="275" spans="1:10" ht="14.5" x14ac:dyDescent="0.35">
      <c r="A275" s="162">
        <v>10915</v>
      </c>
      <c r="B275" s="162" t="s">
        <v>468</v>
      </c>
      <c r="D275" s="163">
        <v>19.2</v>
      </c>
      <c r="E275" s="163" t="s">
        <v>195</v>
      </c>
      <c r="F275" s="162">
        <v>2021</v>
      </c>
      <c r="G275" s="164">
        <v>259791</v>
      </c>
      <c r="H275" s="164">
        <v>0</v>
      </c>
      <c r="I275" s="164">
        <v>0</v>
      </c>
      <c r="J275" s="164">
        <v>0</v>
      </c>
    </row>
    <row r="276" spans="1:10" ht="14.5" x14ac:dyDescent="0.35">
      <c r="A276" s="162">
        <v>10915</v>
      </c>
      <c r="B276" s="162" t="s">
        <v>469</v>
      </c>
      <c r="D276" s="163">
        <v>21.1</v>
      </c>
      <c r="E276" s="163" t="s">
        <v>195</v>
      </c>
      <c r="F276" s="162">
        <v>2021</v>
      </c>
      <c r="G276" s="164">
        <v>184912</v>
      </c>
      <c r="H276" s="164">
        <v>2501</v>
      </c>
      <c r="I276" s="164">
        <v>313</v>
      </c>
      <c r="J276" s="164">
        <v>209</v>
      </c>
    </row>
    <row r="277" spans="1:10" ht="14.5" x14ac:dyDescent="0.35">
      <c r="A277" s="162">
        <v>10916</v>
      </c>
      <c r="B277" s="162" t="s">
        <v>470</v>
      </c>
      <c r="D277" s="163">
        <v>17.2</v>
      </c>
      <c r="E277" s="163" t="s">
        <v>195</v>
      </c>
      <c r="F277" s="162">
        <v>2021</v>
      </c>
      <c r="G277" s="164">
        <v>1256</v>
      </c>
      <c r="H277" s="164">
        <v>1</v>
      </c>
      <c r="I277" s="164">
        <v>0</v>
      </c>
      <c r="J277" s="164">
        <v>0</v>
      </c>
    </row>
    <row r="278" spans="1:10" ht="14.5" x14ac:dyDescent="0.35">
      <c r="A278" s="162">
        <v>10916</v>
      </c>
      <c r="B278" s="162" t="s">
        <v>471</v>
      </c>
      <c r="D278" s="163">
        <v>23</v>
      </c>
      <c r="E278" s="163" t="s">
        <v>195</v>
      </c>
      <c r="F278" s="162">
        <v>2021</v>
      </c>
      <c r="G278" s="164">
        <v>44347</v>
      </c>
      <c r="H278" s="164">
        <v>98</v>
      </c>
      <c r="I278" s="164">
        <v>12</v>
      </c>
      <c r="J278" s="164">
        <v>10</v>
      </c>
    </row>
    <row r="279" spans="1:10" ht="14.5" x14ac:dyDescent="0.35">
      <c r="A279" s="162">
        <v>10916</v>
      </c>
      <c r="B279" s="162" t="s">
        <v>472</v>
      </c>
      <c r="D279" s="163">
        <v>24</v>
      </c>
      <c r="E279" s="163" t="s">
        <v>195</v>
      </c>
      <c r="F279" s="162">
        <v>2021</v>
      </c>
      <c r="G279" s="164">
        <v>33590029</v>
      </c>
      <c r="H279" s="164">
        <v>103929</v>
      </c>
      <c r="I279" s="164">
        <v>12517</v>
      </c>
      <c r="J279" s="164">
        <v>10389</v>
      </c>
    </row>
    <row r="280" spans="1:10" ht="14.5" x14ac:dyDescent="0.35">
      <c r="A280" s="162">
        <v>10925</v>
      </c>
      <c r="B280" s="162" t="s">
        <v>473</v>
      </c>
      <c r="D280" s="163">
        <v>1</v>
      </c>
      <c r="E280" s="163" t="s">
        <v>195</v>
      </c>
      <c r="F280" s="162">
        <v>2021</v>
      </c>
      <c r="G280" s="164">
        <v>6081014</v>
      </c>
      <c r="H280" s="164">
        <v>6081</v>
      </c>
      <c r="I280" s="164">
        <v>0</v>
      </c>
      <c r="J280" s="164">
        <v>17</v>
      </c>
    </row>
    <row r="281" spans="1:10" ht="14.5" x14ac:dyDescent="0.35">
      <c r="A281" s="162">
        <v>10925</v>
      </c>
      <c r="B281" s="162" t="s">
        <v>474</v>
      </c>
      <c r="D281" s="163">
        <v>2.1</v>
      </c>
      <c r="E281" s="163" t="s">
        <v>195</v>
      </c>
      <c r="F281" s="162">
        <v>2021</v>
      </c>
      <c r="G281" s="164">
        <v>16803079</v>
      </c>
      <c r="H281" s="164">
        <v>16803</v>
      </c>
      <c r="I281" s="164">
        <v>0</v>
      </c>
      <c r="J281" s="164">
        <v>48</v>
      </c>
    </row>
    <row r="282" spans="1:10" ht="14.5" x14ac:dyDescent="0.35">
      <c r="A282" s="162">
        <v>10925</v>
      </c>
      <c r="B282" s="162" t="s">
        <v>475</v>
      </c>
      <c r="D282" s="163">
        <v>4</v>
      </c>
      <c r="E282" s="163" t="s">
        <v>195</v>
      </c>
      <c r="F282" s="162">
        <v>2021</v>
      </c>
      <c r="G282" s="164">
        <v>21651691</v>
      </c>
      <c r="H282" s="164">
        <v>22765</v>
      </c>
      <c r="I282" s="164">
        <v>0</v>
      </c>
      <c r="J282" s="164">
        <v>65</v>
      </c>
    </row>
    <row r="283" spans="1:10" ht="14.5" x14ac:dyDescent="0.35">
      <c r="A283" s="162">
        <v>10925</v>
      </c>
      <c r="B283" s="162" t="s">
        <v>476</v>
      </c>
      <c r="D283" s="163">
        <v>17.100000000000001</v>
      </c>
      <c r="E283" s="163" t="s">
        <v>195</v>
      </c>
      <c r="F283" s="162">
        <v>2021</v>
      </c>
      <c r="G283" s="164">
        <v>604732</v>
      </c>
      <c r="H283" s="164">
        <v>605</v>
      </c>
      <c r="I283" s="164">
        <v>0</v>
      </c>
      <c r="J283" s="164">
        <v>2</v>
      </c>
    </row>
    <row r="284" spans="1:10" ht="14.5" x14ac:dyDescent="0.35">
      <c r="A284" s="162">
        <v>10936</v>
      </c>
      <c r="B284" s="162" t="s">
        <v>477</v>
      </c>
      <c r="D284" s="163">
        <v>1</v>
      </c>
      <c r="E284" s="163" t="s">
        <v>195</v>
      </c>
      <c r="F284" s="162">
        <v>2021</v>
      </c>
      <c r="G284" s="164">
        <v>731584</v>
      </c>
      <c r="H284" s="164">
        <v>20543</v>
      </c>
      <c r="I284" s="164">
        <v>2594</v>
      </c>
      <c r="J284" s="164">
        <v>1268</v>
      </c>
    </row>
    <row r="285" spans="1:10" ht="14.5" x14ac:dyDescent="0.35">
      <c r="A285" s="162">
        <v>10936</v>
      </c>
      <c r="B285" s="162" t="s">
        <v>478</v>
      </c>
      <c r="D285" s="163">
        <v>2.1</v>
      </c>
      <c r="E285" s="163" t="s">
        <v>195</v>
      </c>
      <c r="F285" s="162">
        <v>2021</v>
      </c>
      <c r="G285" s="164">
        <v>1633213</v>
      </c>
      <c r="H285" s="164">
        <v>18375</v>
      </c>
      <c r="I285" s="164">
        <v>2245</v>
      </c>
      <c r="J285" s="164">
        <v>1135</v>
      </c>
    </row>
    <row r="286" spans="1:10" ht="14.5" x14ac:dyDescent="0.35">
      <c r="A286" s="162">
        <v>10936</v>
      </c>
      <c r="B286" s="162" t="s">
        <v>479</v>
      </c>
      <c r="D286" s="163">
        <v>5.0999999999999996</v>
      </c>
      <c r="E286" s="163" t="s">
        <v>195</v>
      </c>
      <c r="F286" s="162">
        <v>2021</v>
      </c>
      <c r="G286" s="164">
        <v>5774196</v>
      </c>
      <c r="H286" s="164">
        <v>141203</v>
      </c>
      <c r="I286" s="164">
        <v>13919</v>
      </c>
      <c r="J286" s="164">
        <v>8719</v>
      </c>
    </row>
    <row r="287" spans="1:10" ht="14.5" x14ac:dyDescent="0.35">
      <c r="A287" s="162">
        <v>10936</v>
      </c>
      <c r="B287" s="162" t="s">
        <v>480</v>
      </c>
      <c r="D287" s="163">
        <v>5.2</v>
      </c>
      <c r="E287" s="163" t="s">
        <v>195</v>
      </c>
      <c r="F287" s="162">
        <v>2021</v>
      </c>
      <c r="G287" s="164">
        <v>2717268</v>
      </c>
      <c r="H287" s="164">
        <v>66448</v>
      </c>
      <c r="I287" s="164">
        <v>6550</v>
      </c>
      <c r="J287" s="164">
        <v>4103</v>
      </c>
    </row>
    <row r="288" spans="1:10" ht="14.5" x14ac:dyDescent="0.35">
      <c r="A288" s="162">
        <v>10936</v>
      </c>
      <c r="B288" s="162" t="s">
        <v>481</v>
      </c>
      <c r="D288" s="163">
        <v>9</v>
      </c>
      <c r="E288" s="163" t="s">
        <v>195</v>
      </c>
      <c r="F288" s="162">
        <v>2021</v>
      </c>
      <c r="G288" s="164">
        <v>2609265</v>
      </c>
      <c r="H288" s="164">
        <v>14252</v>
      </c>
      <c r="I288" s="164">
        <v>1570</v>
      </c>
      <c r="J288" s="164">
        <v>880</v>
      </c>
    </row>
    <row r="289" spans="1:10" ht="14.5" x14ac:dyDescent="0.35">
      <c r="A289" s="162">
        <v>10936</v>
      </c>
      <c r="B289" s="162" t="s">
        <v>482</v>
      </c>
      <c r="D289" s="163">
        <v>17.100000000000001</v>
      </c>
      <c r="E289" s="163" t="s">
        <v>195</v>
      </c>
      <c r="F289" s="162">
        <v>2021</v>
      </c>
      <c r="G289" s="164">
        <v>1452569</v>
      </c>
      <c r="H289" s="164">
        <v>11985</v>
      </c>
      <c r="I289" s="164">
        <v>1103</v>
      </c>
      <c r="J289" s="164">
        <v>740</v>
      </c>
    </row>
    <row r="290" spans="1:10" ht="14.5" x14ac:dyDescent="0.35">
      <c r="A290" s="162">
        <v>10936</v>
      </c>
      <c r="B290" s="162" t="s">
        <v>483</v>
      </c>
      <c r="D290" s="163">
        <v>19.3</v>
      </c>
      <c r="E290" s="163" t="s">
        <v>195</v>
      </c>
      <c r="F290" s="162">
        <v>2021</v>
      </c>
      <c r="G290" s="164">
        <v>3791</v>
      </c>
      <c r="H290" s="164">
        <v>4832</v>
      </c>
      <c r="I290" s="164">
        <v>448</v>
      </c>
      <c r="J290" s="164">
        <v>298</v>
      </c>
    </row>
    <row r="291" spans="1:10" ht="14.5" x14ac:dyDescent="0.35">
      <c r="A291" s="162">
        <v>10936</v>
      </c>
      <c r="B291" s="162" t="s">
        <v>484</v>
      </c>
      <c r="D291" s="163">
        <v>19.399999999999999</v>
      </c>
      <c r="E291" s="163" t="s">
        <v>195</v>
      </c>
      <c r="F291" s="162">
        <v>2021</v>
      </c>
      <c r="G291" s="164">
        <v>1087526</v>
      </c>
      <c r="H291" s="164">
        <v>0</v>
      </c>
      <c r="I291" s="164">
        <v>0</v>
      </c>
      <c r="J291" s="164">
        <v>0</v>
      </c>
    </row>
    <row r="292" spans="1:10" ht="14.5" x14ac:dyDescent="0.35">
      <c r="A292" s="162">
        <v>10936</v>
      </c>
      <c r="B292" s="162" t="s">
        <v>485</v>
      </c>
      <c r="D292" s="163">
        <v>21.2</v>
      </c>
      <c r="E292" s="163" t="s">
        <v>195</v>
      </c>
      <c r="F292" s="162">
        <v>2021</v>
      </c>
      <c r="G292" s="164">
        <v>442086</v>
      </c>
      <c r="H292" s="164">
        <v>2198</v>
      </c>
      <c r="I292" s="164">
        <v>205</v>
      </c>
      <c r="J292" s="164">
        <v>136</v>
      </c>
    </row>
    <row r="293" spans="1:10" ht="14.5" x14ac:dyDescent="0.35">
      <c r="A293" s="162">
        <v>10936</v>
      </c>
      <c r="B293" s="162" t="s">
        <v>486</v>
      </c>
      <c r="D293" s="163">
        <v>24</v>
      </c>
      <c r="E293" s="163" t="s">
        <v>195</v>
      </c>
      <c r="F293" s="162">
        <v>2021</v>
      </c>
      <c r="G293" s="164">
        <v>55212</v>
      </c>
      <c r="H293" s="164">
        <v>4683</v>
      </c>
      <c r="I293" s="164">
        <v>22</v>
      </c>
      <c r="J293" s="164">
        <v>289</v>
      </c>
    </row>
    <row r="294" spans="1:10" ht="14.5" x14ac:dyDescent="0.35">
      <c r="A294" s="162">
        <v>10945</v>
      </c>
      <c r="B294" s="162" t="s">
        <v>487</v>
      </c>
      <c r="D294" s="163">
        <v>1</v>
      </c>
      <c r="E294" s="163" t="s">
        <v>195</v>
      </c>
      <c r="F294" s="162">
        <v>2021</v>
      </c>
      <c r="G294" s="164">
        <v>5062601</v>
      </c>
      <c r="H294" s="164">
        <v>81357</v>
      </c>
      <c r="I294" s="164">
        <v>10232</v>
      </c>
      <c r="J294" s="164">
        <v>5231</v>
      </c>
    </row>
    <row r="295" spans="1:10" ht="14.5" x14ac:dyDescent="0.35">
      <c r="A295" s="162">
        <v>10945</v>
      </c>
      <c r="B295" s="162" t="s">
        <v>488</v>
      </c>
      <c r="D295" s="163">
        <v>2.1</v>
      </c>
      <c r="E295" s="163" t="s">
        <v>195</v>
      </c>
      <c r="F295" s="162">
        <v>2021</v>
      </c>
      <c r="G295" s="164">
        <v>3406677</v>
      </c>
      <c r="H295" s="164">
        <v>46083</v>
      </c>
      <c r="I295" s="164">
        <v>5175</v>
      </c>
      <c r="J295" s="164">
        <v>2645</v>
      </c>
    </row>
    <row r="296" spans="1:10" ht="14.5" x14ac:dyDescent="0.35">
      <c r="A296" s="162">
        <v>10945</v>
      </c>
      <c r="B296" s="162" t="s">
        <v>489</v>
      </c>
      <c r="D296" s="163">
        <v>5.0999999999999996</v>
      </c>
      <c r="E296" s="163" t="s">
        <v>195</v>
      </c>
      <c r="F296" s="162">
        <v>2021</v>
      </c>
      <c r="G296" s="164">
        <v>927530</v>
      </c>
      <c r="H296" s="164">
        <v>11438</v>
      </c>
      <c r="I296" s="164">
        <v>1666</v>
      </c>
      <c r="J296" s="164">
        <v>852</v>
      </c>
    </row>
    <row r="297" spans="1:10" ht="14.5" x14ac:dyDescent="0.35">
      <c r="A297" s="162">
        <v>10945</v>
      </c>
      <c r="B297" s="162" t="s">
        <v>490</v>
      </c>
      <c r="D297" s="163">
        <v>5.2</v>
      </c>
      <c r="E297" s="163" t="s">
        <v>195</v>
      </c>
      <c r="F297" s="162">
        <v>2021</v>
      </c>
      <c r="G297" s="164">
        <v>586575</v>
      </c>
      <c r="H297" s="164">
        <v>9836</v>
      </c>
      <c r="I297" s="164">
        <v>1240</v>
      </c>
      <c r="J297" s="164">
        <v>634</v>
      </c>
    </row>
    <row r="298" spans="1:10" ht="14.5" x14ac:dyDescent="0.35">
      <c r="A298" s="162">
        <v>10945</v>
      </c>
      <c r="B298" s="162" t="s">
        <v>491</v>
      </c>
      <c r="D298" s="163">
        <v>9</v>
      </c>
      <c r="E298" s="163" t="s">
        <v>195</v>
      </c>
      <c r="F298" s="162">
        <v>2021</v>
      </c>
      <c r="G298" s="164">
        <v>4274122</v>
      </c>
      <c r="H298" s="164">
        <v>22067</v>
      </c>
      <c r="I298" s="164">
        <v>4212</v>
      </c>
      <c r="J298" s="164">
        <v>2153</v>
      </c>
    </row>
    <row r="299" spans="1:10" ht="14.5" x14ac:dyDescent="0.35">
      <c r="A299" s="162">
        <v>10945</v>
      </c>
      <c r="B299" s="162" t="s">
        <v>492</v>
      </c>
      <c r="D299" s="163">
        <v>17.100000000000001</v>
      </c>
      <c r="E299" s="163" t="s">
        <v>195</v>
      </c>
      <c r="F299" s="162">
        <v>2021</v>
      </c>
      <c r="G299" s="164">
        <v>3189599</v>
      </c>
      <c r="H299" s="164">
        <v>38544</v>
      </c>
      <c r="I299" s="164">
        <v>5406</v>
      </c>
      <c r="J299" s="164">
        <v>2763</v>
      </c>
    </row>
    <row r="300" spans="1:10" ht="14.5" x14ac:dyDescent="0.35">
      <c r="A300" s="162">
        <v>10945</v>
      </c>
      <c r="B300" s="162" t="s">
        <v>493</v>
      </c>
      <c r="D300" s="163">
        <v>17.2</v>
      </c>
      <c r="E300" s="163" t="s">
        <v>195</v>
      </c>
      <c r="F300" s="162">
        <v>2021</v>
      </c>
      <c r="G300" s="164">
        <v>5677</v>
      </c>
      <c r="H300" s="164">
        <v>170</v>
      </c>
      <c r="I300" s="164">
        <v>630</v>
      </c>
      <c r="J300" s="164">
        <v>322</v>
      </c>
    </row>
    <row r="301" spans="1:10" ht="14.5" x14ac:dyDescent="0.35">
      <c r="A301" s="162">
        <v>10945</v>
      </c>
      <c r="B301" s="162" t="s">
        <v>494</v>
      </c>
      <c r="D301" s="163">
        <v>18</v>
      </c>
      <c r="E301" s="163" t="s">
        <v>195</v>
      </c>
      <c r="F301" s="162">
        <v>2021</v>
      </c>
      <c r="G301" s="164">
        <v>1506330</v>
      </c>
      <c r="H301" s="164">
        <v>19185</v>
      </c>
      <c r="I301" s="164">
        <v>3840</v>
      </c>
      <c r="J301" s="164">
        <v>1963</v>
      </c>
    </row>
    <row r="302" spans="1:10" ht="14.5" x14ac:dyDescent="0.35">
      <c r="A302" s="162">
        <v>10945</v>
      </c>
      <c r="B302" s="162" t="s">
        <v>495</v>
      </c>
      <c r="D302" s="163">
        <v>19.3</v>
      </c>
      <c r="E302" s="163" t="s">
        <v>195</v>
      </c>
      <c r="F302" s="162">
        <v>2021</v>
      </c>
      <c r="G302" s="164">
        <v>80628</v>
      </c>
      <c r="H302" s="164">
        <v>57847</v>
      </c>
      <c r="I302" s="164">
        <v>5768</v>
      </c>
      <c r="J302" s="164">
        <v>2949</v>
      </c>
    </row>
    <row r="303" spans="1:10" ht="14.5" x14ac:dyDescent="0.35">
      <c r="A303" s="162">
        <v>10945</v>
      </c>
      <c r="B303" s="162" t="s">
        <v>496</v>
      </c>
      <c r="D303" s="163">
        <v>19.399999999999999</v>
      </c>
      <c r="E303" s="163" t="s">
        <v>195</v>
      </c>
      <c r="F303" s="162">
        <v>2021</v>
      </c>
      <c r="G303" s="164">
        <v>8417170</v>
      </c>
      <c r="H303" s="164">
        <v>0</v>
      </c>
      <c r="I303" s="164">
        <v>0</v>
      </c>
      <c r="J303" s="164">
        <v>0</v>
      </c>
    </row>
    <row r="304" spans="1:10" ht="14.5" x14ac:dyDescent="0.35">
      <c r="A304" s="162">
        <v>10945</v>
      </c>
      <c r="B304" s="162" t="s">
        <v>497</v>
      </c>
      <c r="D304" s="163">
        <v>21.2</v>
      </c>
      <c r="E304" s="163" t="s">
        <v>195</v>
      </c>
      <c r="F304" s="162">
        <v>2021</v>
      </c>
      <c r="G304" s="164">
        <v>1689759</v>
      </c>
      <c r="H304" s="164">
        <v>14965</v>
      </c>
      <c r="I304" s="164">
        <v>1472</v>
      </c>
      <c r="J304" s="164">
        <v>753</v>
      </c>
    </row>
    <row r="305" spans="1:10" ht="14.5" x14ac:dyDescent="0.35">
      <c r="A305" s="162">
        <v>10952</v>
      </c>
      <c r="B305" s="162" t="s">
        <v>498</v>
      </c>
      <c r="D305" s="163">
        <v>9</v>
      </c>
      <c r="E305" s="163" t="s">
        <v>195</v>
      </c>
      <c r="F305" s="162">
        <v>2021</v>
      </c>
      <c r="G305" s="164">
        <v>3497</v>
      </c>
      <c r="H305" s="164">
        <v>107</v>
      </c>
      <c r="I305" s="164">
        <v>0</v>
      </c>
      <c r="J305" s="164">
        <v>459</v>
      </c>
    </row>
    <row r="306" spans="1:10" ht="14.5" x14ac:dyDescent="0.35">
      <c r="A306" s="162">
        <v>10953</v>
      </c>
      <c r="B306" s="162" t="s">
        <v>499</v>
      </c>
      <c r="D306" s="163">
        <v>1</v>
      </c>
      <c r="E306" s="163" t="s">
        <v>195</v>
      </c>
      <c r="F306" s="162">
        <v>2021</v>
      </c>
      <c r="G306" s="164">
        <v>169216</v>
      </c>
      <c r="H306" s="164">
        <v>8835</v>
      </c>
      <c r="I306" s="164">
        <v>110</v>
      </c>
      <c r="J306" s="164">
        <v>777</v>
      </c>
    </row>
    <row r="307" spans="1:10" ht="14.5" x14ac:dyDescent="0.35">
      <c r="A307" s="162">
        <v>10953</v>
      </c>
      <c r="B307" s="162" t="s">
        <v>500</v>
      </c>
      <c r="D307" s="163">
        <v>2.1</v>
      </c>
      <c r="E307" s="163" t="s">
        <v>195</v>
      </c>
      <c r="F307" s="162">
        <v>2021</v>
      </c>
      <c r="G307" s="164">
        <v>731430</v>
      </c>
      <c r="H307" s="164">
        <v>4123</v>
      </c>
      <c r="I307" s="164">
        <v>51</v>
      </c>
      <c r="J307" s="164">
        <v>363</v>
      </c>
    </row>
    <row r="308" spans="1:10" ht="14.5" x14ac:dyDescent="0.35">
      <c r="A308" s="162">
        <v>10953</v>
      </c>
      <c r="B308" s="162" t="s">
        <v>501</v>
      </c>
      <c r="D308" s="163">
        <v>4</v>
      </c>
      <c r="E308" s="163" t="s">
        <v>195</v>
      </c>
      <c r="F308" s="162">
        <v>2021</v>
      </c>
      <c r="G308" s="164">
        <v>22501821</v>
      </c>
      <c r="H308" s="164">
        <v>124120</v>
      </c>
      <c r="I308" s="164">
        <v>1541</v>
      </c>
      <c r="J308" s="164">
        <v>10916</v>
      </c>
    </row>
    <row r="309" spans="1:10" ht="14.5" x14ac:dyDescent="0.35">
      <c r="A309" s="162">
        <v>10953</v>
      </c>
      <c r="B309" s="162" t="s">
        <v>502</v>
      </c>
      <c r="D309" s="163">
        <v>9</v>
      </c>
      <c r="E309" s="163" t="s">
        <v>195</v>
      </c>
      <c r="F309" s="162">
        <v>2021</v>
      </c>
      <c r="G309" s="164">
        <v>167278</v>
      </c>
      <c r="H309" s="164">
        <v>2307</v>
      </c>
      <c r="I309" s="164">
        <v>29</v>
      </c>
      <c r="J309" s="164">
        <v>203</v>
      </c>
    </row>
    <row r="310" spans="1:10" ht="14.5" x14ac:dyDescent="0.35">
      <c r="A310" s="162">
        <v>10953</v>
      </c>
      <c r="B310" s="162" t="s">
        <v>503</v>
      </c>
      <c r="D310" s="163">
        <v>17.100000000000001</v>
      </c>
      <c r="E310" s="163" t="s">
        <v>195</v>
      </c>
      <c r="F310" s="162">
        <v>2021</v>
      </c>
      <c r="G310" s="164">
        <v>977968</v>
      </c>
      <c r="H310" s="164">
        <v>7100</v>
      </c>
      <c r="I310" s="164">
        <v>88</v>
      </c>
      <c r="J310" s="164">
        <v>624</v>
      </c>
    </row>
    <row r="311" spans="1:10" ht="14.5" x14ac:dyDescent="0.35">
      <c r="A311" s="162">
        <v>10969</v>
      </c>
      <c r="B311" s="162" t="s">
        <v>504</v>
      </c>
      <c r="D311" s="163">
        <v>2.1</v>
      </c>
      <c r="E311" s="163" t="s">
        <v>195</v>
      </c>
      <c r="F311" s="162">
        <v>2021</v>
      </c>
      <c r="G311" s="164">
        <v>19830252</v>
      </c>
      <c r="H311" s="164">
        <v>41008</v>
      </c>
      <c r="I311" s="164">
        <v>10209</v>
      </c>
      <c r="J311" s="164">
        <v>31568</v>
      </c>
    </row>
    <row r="312" spans="1:10" ht="14.5" x14ac:dyDescent="0.35">
      <c r="A312" s="162">
        <v>10969</v>
      </c>
      <c r="B312" s="162" t="s">
        <v>505</v>
      </c>
      <c r="D312" s="163">
        <v>4</v>
      </c>
      <c r="E312" s="163" t="s">
        <v>195</v>
      </c>
      <c r="F312" s="162">
        <v>2021</v>
      </c>
      <c r="G312" s="164">
        <v>108534382</v>
      </c>
      <c r="H312" s="164">
        <v>548521</v>
      </c>
      <c r="I312" s="164">
        <v>12620</v>
      </c>
      <c r="J312" s="164">
        <v>39022</v>
      </c>
    </row>
    <row r="313" spans="1:10" ht="14.5" x14ac:dyDescent="0.35">
      <c r="A313" s="162">
        <v>10969</v>
      </c>
      <c r="B313" s="162" t="s">
        <v>506</v>
      </c>
      <c r="D313" s="163">
        <v>9</v>
      </c>
      <c r="E313" s="163" t="s">
        <v>195</v>
      </c>
      <c r="F313" s="162">
        <v>2021</v>
      </c>
      <c r="G313" s="164">
        <v>325805</v>
      </c>
      <c r="H313" s="164">
        <v>1981</v>
      </c>
      <c r="I313" s="164">
        <v>44</v>
      </c>
      <c r="J313" s="164">
        <v>137</v>
      </c>
    </row>
    <row r="314" spans="1:10" ht="14.5" x14ac:dyDescent="0.35">
      <c r="A314" s="162">
        <v>10969</v>
      </c>
      <c r="B314" s="162" t="s">
        <v>507</v>
      </c>
      <c r="D314" s="163">
        <v>17.100000000000001</v>
      </c>
      <c r="E314" s="163" t="s">
        <v>195</v>
      </c>
      <c r="F314" s="162">
        <v>2021</v>
      </c>
      <c r="G314" s="164">
        <v>1021921</v>
      </c>
      <c r="H314" s="164">
        <v>5894</v>
      </c>
      <c r="I314" s="164">
        <v>149</v>
      </c>
      <c r="J314" s="164">
        <v>460</v>
      </c>
    </row>
    <row r="315" spans="1:10" ht="14.5" x14ac:dyDescent="0.35">
      <c r="A315" s="162">
        <v>10974</v>
      </c>
      <c r="B315" s="162" t="s">
        <v>508</v>
      </c>
      <c r="D315" s="163">
        <v>19.100000000000001</v>
      </c>
      <c r="E315" s="163" t="s">
        <v>195</v>
      </c>
      <c r="F315" s="162">
        <v>2021</v>
      </c>
      <c r="G315" s="164">
        <v>3054146</v>
      </c>
      <c r="H315" s="164">
        <v>506768</v>
      </c>
      <c r="I315" s="164">
        <v>212</v>
      </c>
      <c r="J315" s="164">
        <v>30194</v>
      </c>
    </row>
    <row r="316" spans="1:10" ht="14.5" x14ac:dyDescent="0.35">
      <c r="A316" s="162">
        <v>10974</v>
      </c>
      <c r="B316" s="162" t="s">
        <v>509</v>
      </c>
      <c r="D316" s="163">
        <v>19.2</v>
      </c>
      <c r="E316" s="163" t="s">
        <v>195</v>
      </c>
      <c r="F316" s="162">
        <v>2021</v>
      </c>
      <c r="G316" s="164">
        <v>86462193</v>
      </c>
      <c r="H316" s="164">
        <v>0</v>
      </c>
      <c r="I316" s="164">
        <v>0</v>
      </c>
      <c r="J316" s="164">
        <v>0</v>
      </c>
    </row>
    <row r="317" spans="1:10" ht="14.5" x14ac:dyDescent="0.35">
      <c r="A317" s="162">
        <v>10974</v>
      </c>
      <c r="B317" s="162" t="s">
        <v>510</v>
      </c>
      <c r="D317" s="163">
        <v>21.1</v>
      </c>
      <c r="E317" s="163" t="s">
        <v>195</v>
      </c>
      <c r="F317" s="162">
        <v>2021</v>
      </c>
      <c r="G317" s="164">
        <v>46087924</v>
      </c>
      <c r="H317" s="164">
        <v>216332</v>
      </c>
      <c r="I317" s="164">
        <v>91</v>
      </c>
      <c r="J317" s="164">
        <v>12889</v>
      </c>
    </row>
    <row r="318" spans="1:10" ht="14.5" x14ac:dyDescent="0.35">
      <c r="A318" s="162">
        <v>10990</v>
      </c>
      <c r="B318" s="162" t="s">
        <v>511</v>
      </c>
      <c r="D318" s="163">
        <v>1</v>
      </c>
      <c r="E318" s="163" t="s">
        <v>195</v>
      </c>
      <c r="F318" s="162">
        <v>2021</v>
      </c>
      <c r="G318" s="164">
        <v>40781</v>
      </c>
      <c r="H318" s="164">
        <v>41</v>
      </c>
      <c r="I318" s="164">
        <v>2</v>
      </c>
      <c r="J318" s="164">
        <v>27</v>
      </c>
    </row>
    <row r="319" spans="1:10" ht="14.5" x14ac:dyDescent="0.35">
      <c r="A319" s="162">
        <v>10990</v>
      </c>
      <c r="B319" s="162" t="s">
        <v>512</v>
      </c>
      <c r="D319" s="163">
        <v>2.1</v>
      </c>
      <c r="E319" s="163" t="s">
        <v>195</v>
      </c>
      <c r="F319" s="162">
        <v>2021</v>
      </c>
      <c r="G319" s="164">
        <v>121305</v>
      </c>
      <c r="H319" s="164">
        <v>121</v>
      </c>
      <c r="I319" s="164">
        <v>6</v>
      </c>
      <c r="J319" s="164">
        <v>69</v>
      </c>
    </row>
    <row r="320" spans="1:10" ht="14.5" x14ac:dyDescent="0.35">
      <c r="A320" s="162">
        <v>10990</v>
      </c>
      <c r="B320" s="162" t="s">
        <v>513</v>
      </c>
      <c r="D320" s="163">
        <v>5.0999999999999996</v>
      </c>
      <c r="E320" s="163" t="s">
        <v>195</v>
      </c>
      <c r="F320" s="162">
        <v>2021</v>
      </c>
      <c r="G320" s="164">
        <v>8627621</v>
      </c>
      <c r="H320" s="164">
        <v>8628</v>
      </c>
      <c r="I320" s="164">
        <v>307</v>
      </c>
      <c r="J320" s="164">
        <v>727</v>
      </c>
    </row>
    <row r="321" spans="1:10" ht="14.5" x14ac:dyDescent="0.35">
      <c r="A321" s="162">
        <v>10990</v>
      </c>
      <c r="B321" s="162" t="s">
        <v>514</v>
      </c>
      <c r="D321" s="163">
        <v>5.2</v>
      </c>
      <c r="E321" s="163" t="s">
        <v>195</v>
      </c>
      <c r="F321" s="162">
        <v>2021</v>
      </c>
      <c r="G321" s="164">
        <v>7911561</v>
      </c>
      <c r="H321" s="164">
        <v>7912</v>
      </c>
      <c r="I321" s="164">
        <v>296</v>
      </c>
      <c r="J321" s="164">
        <v>628</v>
      </c>
    </row>
    <row r="322" spans="1:10" ht="14.5" x14ac:dyDescent="0.35">
      <c r="A322" s="162">
        <v>10990</v>
      </c>
      <c r="B322" s="162" t="s">
        <v>515</v>
      </c>
      <c r="D322" s="163">
        <v>9</v>
      </c>
      <c r="E322" s="163" t="s">
        <v>195</v>
      </c>
      <c r="F322" s="162">
        <v>2021</v>
      </c>
      <c r="G322" s="164">
        <v>47962</v>
      </c>
      <c r="H322" s="164">
        <v>48</v>
      </c>
      <c r="I322" s="164">
        <v>6</v>
      </c>
      <c r="J322" s="164">
        <v>55</v>
      </c>
    </row>
    <row r="323" spans="1:10" ht="14.5" x14ac:dyDescent="0.35">
      <c r="A323" s="162">
        <v>10990</v>
      </c>
      <c r="B323" s="162" t="s">
        <v>516</v>
      </c>
      <c r="D323" s="163">
        <v>17.100000000000001</v>
      </c>
      <c r="E323" s="163" t="s">
        <v>195</v>
      </c>
      <c r="F323" s="162">
        <v>2021</v>
      </c>
      <c r="G323" s="164">
        <v>1702597</v>
      </c>
      <c r="H323" s="164">
        <v>1703</v>
      </c>
      <c r="I323" s="164">
        <v>93</v>
      </c>
      <c r="J323" s="164">
        <v>172</v>
      </c>
    </row>
    <row r="324" spans="1:10" ht="14.5" x14ac:dyDescent="0.35">
      <c r="A324" s="162">
        <v>10990</v>
      </c>
      <c r="B324" s="162" t="s">
        <v>517</v>
      </c>
      <c r="D324" s="163">
        <v>17.2</v>
      </c>
      <c r="E324" s="163" t="s">
        <v>195</v>
      </c>
      <c r="F324" s="162">
        <v>2021</v>
      </c>
      <c r="G324" s="164">
        <v>14962</v>
      </c>
      <c r="H324" s="164">
        <v>15</v>
      </c>
      <c r="I324" s="164">
        <v>0</v>
      </c>
      <c r="J324" s="164">
        <v>5</v>
      </c>
    </row>
    <row r="325" spans="1:10" ht="14.5" x14ac:dyDescent="0.35">
      <c r="A325" s="162">
        <v>10990</v>
      </c>
      <c r="B325" s="162" t="s">
        <v>518</v>
      </c>
      <c r="D325" s="163">
        <v>18</v>
      </c>
      <c r="E325" s="163" t="s">
        <v>195</v>
      </c>
      <c r="F325" s="162">
        <v>2021</v>
      </c>
      <c r="G325" s="164">
        <v>91538</v>
      </c>
      <c r="H325" s="164">
        <v>92</v>
      </c>
      <c r="I325" s="164">
        <v>5</v>
      </c>
      <c r="J325" s="164">
        <v>60</v>
      </c>
    </row>
    <row r="326" spans="1:10" ht="14.5" x14ac:dyDescent="0.35">
      <c r="A326" s="162">
        <v>10990</v>
      </c>
      <c r="B326" s="162" t="s">
        <v>519</v>
      </c>
      <c r="D326" s="163">
        <v>19.3</v>
      </c>
      <c r="E326" s="163" t="s">
        <v>195</v>
      </c>
      <c r="F326" s="162">
        <v>2021</v>
      </c>
      <c r="G326" s="164">
        <v>48780</v>
      </c>
      <c r="H326" s="164">
        <v>5928</v>
      </c>
      <c r="I326" s="164">
        <v>210</v>
      </c>
      <c r="J326" s="164">
        <v>353</v>
      </c>
    </row>
    <row r="327" spans="1:10" ht="14.5" x14ac:dyDescent="0.35">
      <c r="A327" s="162">
        <v>10990</v>
      </c>
      <c r="B327" s="162" t="s">
        <v>520</v>
      </c>
      <c r="D327" s="163">
        <v>19.399999999999999</v>
      </c>
      <c r="E327" s="163" t="s">
        <v>195</v>
      </c>
      <c r="F327" s="162">
        <v>2021</v>
      </c>
      <c r="G327" s="164">
        <v>5879698</v>
      </c>
      <c r="H327" s="164">
        <v>0</v>
      </c>
      <c r="I327" s="164">
        <v>0</v>
      </c>
      <c r="J327" s="164">
        <v>0</v>
      </c>
    </row>
    <row r="328" spans="1:10" ht="14.5" x14ac:dyDescent="0.35">
      <c r="A328" s="162">
        <v>10990</v>
      </c>
      <c r="B328" s="162" t="s">
        <v>521</v>
      </c>
      <c r="D328" s="163">
        <v>21.2</v>
      </c>
      <c r="E328" s="163" t="s">
        <v>195</v>
      </c>
      <c r="F328" s="162">
        <v>2021</v>
      </c>
      <c r="G328" s="164">
        <v>1610701</v>
      </c>
      <c r="H328" s="164">
        <v>1611</v>
      </c>
      <c r="I328" s="164">
        <v>63</v>
      </c>
      <c r="J328" s="164">
        <v>137</v>
      </c>
    </row>
    <row r="329" spans="1:10" ht="14.5" x14ac:dyDescent="0.35">
      <c r="A329" s="162">
        <v>11000</v>
      </c>
      <c r="B329" s="162" t="s">
        <v>522</v>
      </c>
      <c r="D329" s="163">
        <v>4</v>
      </c>
      <c r="E329" s="163" t="s">
        <v>195</v>
      </c>
      <c r="F329" s="162">
        <v>2021</v>
      </c>
      <c r="G329" s="164">
        <v>2543596</v>
      </c>
      <c r="H329" s="164">
        <v>42485</v>
      </c>
      <c r="I329" s="164">
        <v>3028</v>
      </c>
      <c r="J329" s="164">
        <v>3901</v>
      </c>
    </row>
    <row r="330" spans="1:10" ht="14.5" x14ac:dyDescent="0.35">
      <c r="A330" s="162">
        <v>11000</v>
      </c>
      <c r="B330" s="162" t="s">
        <v>523</v>
      </c>
      <c r="D330" s="163">
        <v>5.0999999999999996</v>
      </c>
      <c r="E330" s="163" t="s">
        <v>195</v>
      </c>
      <c r="F330" s="162">
        <v>2021</v>
      </c>
      <c r="G330" s="164">
        <v>38228527</v>
      </c>
      <c r="H330" s="164">
        <v>406690</v>
      </c>
      <c r="I330" s="164">
        <v>23179</v>
      </c>
      <c r="J330" s="164">
        <v>30588</v>
      </c>
    </row>
    <row r="331" spans="1:10" ht="14.5" x14ac:dyDescent="0.35">
      <c r="A331" s="162">
        <v>11000</v>
      </c>
      <c r="B331" s="162" t="s">
        <v>524</v>
      </c>
      <c r="D331" s="163">
        <v>5.2</v>
      </c>
      <c r="E331" s="163" t="s">
        <v>195</v>
      </c>
      <c r="F331" s="162">
        <v>2021</v>
      </c>
      <c r="G331" s="164">
        <v>14809043</v>
      </c>
      <c r="H331" s="164">
        <v>220329</v>
      </c>
      <c r="I331" s="164">
        <v>12670</v>
      </c>
      <c r="J331" s="164">
        <v>17061</v>
      </c>
    </row>
    <row r="332" spans="1:10" ht="14.5" x14ac:dyDescent="0.35">
      <c r="A332" s="162">
        <v>11000</v>
      </c>
      <c r="B332" s="162" t="s">
        <v>525</v>
      </c>
      <c r="D332" s="163">
        <v>9</v>
      </c>
      <c r="E332" s="163" t="s">
        <v>195</v>
      </c>
      <c r="F332" s="162">
        <v>2021</v>
      </c>
      <c r="G332" s="164">
        <v>44570</v>
      </c>
      <c r="H332" s="164">
        <v>719</v>
      </c>
      <c r="I332" s="164">
        <v>51</v>
      </c>
      <c r="J332" s="164">
        <v>66</v>
      </c>
    </row>
    <row r="333" spans="1:10" ht="14.5" x14ac:dyDescent="0.35">
      <c r="A333" s="162">
        <v>11000</v>
      </c>
      <c r="B333" s="162" t="s">
        <v>526</v>
      </c>
      <c r="D333" s="163">
        <v>17.100000000000001</v>
      </c>
      <c r="E333" s="163" t="s">
        <v>195</v>
      </c>
      <c r="F333" s="162">
        <v>2021</v>
      </c>
      <c r="G333" s="164">
        <v>4801681</v>
      </c>
      <c r="H333" s="164">
        <v>77614</v>
      </c>
      <c r="I333" s="164">
        <v>4516</v>
      </c>
      <c r="J333" s="164">
        <v>5909</v>
      </c>
    </row>
    <row r="334" spans="1:10" ht="14.5" x14ac:dyDescent="0.35">
      <c r="A334" s="162">
        <v>11000</v>
      </c>
      <c r="B334" s="162" t="s">
        <v>527</v>
      </c>
      <c r="D334" s="163">
        <v>17.2</v>
      </c>
      <c r="E334" s="163" t="s">
        <v>195</v>
      </c>
      <c r="F334" s="162">
        <v>2021</v>
      </c>
      <c r="G334" s="164">
        <v>2025832</v>
      </c>
      <c r="H334" s="164">
        <v>29990</v>
      </c>
      <c r="I334" s="164">
        <v>1517</v>
      </c>
      <c r="J334" s="164">
        <v>2129</v>
      </c>
    </row>
    <row r="335" spans="1:10" ht="14.5" x14ac:dyDescent="0.35">
      <c r="A335" s="162">
        <v>11000</v>
      </c>
      <c r="B335" s="162" t="s">
        <v>528</v>
      </c>
      <c r="D335" s="163">
        <v>19.100000000000001</v>
      </c>
      <c r="E335" s="163" t="s">
        <v>195</v>
      </c>
      <c r="F335" s="162">
        <v>2021</v>
      </c>
      <c r="G335" s="164">
        <v>13941</v>
      </c>
      <c r="H335" s="164">
        <v>30025</v>
      </c>
      <c r="I335" s="164">
        <v>3352</v>
      </c>
      <c r="J335" s="164">
        <v>2382</v>
      </c>
    </row>
    <row r="336" spans="1:10" ht="14.5" x14ac:dyDescent="0.35">
      <c r="A336" s="162">
        <v>11000</v>
      </c>
      <c r="B336" s="162" t="s">
        <v>529</v>
      </c>
      <c r="D336" s="163">
        <v>19.2</v>
      </c>
      <c r="E336" s="163" t="s">
        <v>195</v>
      </c>
      <c r="F336" s="162">
        <v>2021</v>
      </c>
      <c r="G336" s="164">
        <v>472669</v>
      </c>
      <c r="H336" s="164">
        <v>0</v>
      </c>
      <c r="I336" s="164">
        <v>0</v>
      </c>
      <c r="J336" s="164">
        <v>0</v>
      </c>
    </row>
    <row r="337" spans="1:10" ht="14.5" x14ac:dyDescent="0.35">
      <c r="A337" s="162">
        <v>11000</v>
      </c>
      <c r="B337" s="162" t="s">
        <v>530</v>
      </c>
      <c r="D337" s="163">
        <v>19.3</v>
      </c>
      <c r="E337" s="163" t="s">
        <v>195</v>
      </c>
      <c r="F337" s="162">
        <v>2021</v>
      </c>
      <c r="G337" s="164">
        <v>25146</v>
      </c>
      <c r="H337" s="164">
        <v>37865</v>
      </c>
      <c r="I337" s="164">
        <v>2346</v>
      </c>
      <c r="J337" s="164">
        <v>3283</v>
      </c>
    </row>
    <row r="338" spans="1:10" ht="14.5" x14ac:dyDescent="0.35">
      <c r="A338" s="162">
        <v>11000</v>
      </c>
      <c r="B338" s="162" t="s">
        <v>531</v>
      </c>
      <c r="D338" s="163">
        <v>19.399999999999999</v>
      </c>
      <c r="E338" s="163" t="s">
        <v>195</v>
      </c>
      <c r="F338" s="162">
        <v>2021</v>
      </c>
      <c r="G338" s="164">
        <v>4791409</v>
      </c>
      <c r="H338" s="164">
        <v>0</v>
      </c>
      <c r="I338" s="164">
        <v>0</v>
      </c>
      <c r="J338" s="164">
        <v>0</v>
      </c>
    </row>
    <row r="339" spans="1:10" ht="14.5" x14ac:dyDescent="0.35">
      <c r="A339" s="162">
        <v>11000</v>
      </c>
      <c r="B339" s="162" t="s">
        <v>532</v>
      </c>
      <c r="D339" s="163">
        <v>21.1</v>
      </c>
      <c r="E339" s="163" t="s">
        <v>195</v>
      </c>
      <c r="F339" s="162">
        <v>2021</v>
      </c>
      <c r="G339" s="164">
        <v>405267</v>
      </c>
      <c r="H339" s="164">
        <v>19098</v>
      </c>
      <c r="I339" s="164">
        <v>2261</v>
      </c>
      <c r="J339" s="164">
        <v>1547</v>
      </c>
    </row>
    <row r="340" spans="1:10" ht="14.5" x14ac:dyDescent="0.35">
      <c r="A340" s="162">
        <v>11000</v>
      </c>
      <c r="B340" s="162" t="s">
        <v>533</v>
      </c>
      <c r="D340" s="163">
        <v>21.2</v>
      </c>
      <c r="E340" s="163" t="s">
        <v>195</v>
      </c>
      <c r="F340" s="162">
        <v>2021</v>
      </c>
      <c r="G340" s="164">
        <v>1259720</v>
      </c>
      <c r="H340" s="164">
        <v>11552</v>
      </c>
      <c r="I340" s="164">
        <v>664</v>
      </c>
      <c r="J340" s="164">
        <v>989</v>
      </c>
    </row>
    <row r="341" spans="1:10" ht="14.5" x14ac:dyDescent="0.35">
      <c r="A341" s="162">
        <v>11004</v>
      </c>
      <c r="B341" s="162" t="s">
        <v>534</v>
      </c>
      <c r="D341" s="163">
        <v>19.100000000000001</v>
      </c>
      <c r="E341" s="163" t="s">
        <v>195</v>
      </c>
      <c r="F341" s="162">
        <v>2021</v>
      </c>
      <c r="G341" s="164">
        <v>43453</v>
      </c>
      <c r="H341" s="164">
        <v>68229</v>
      </c>
      <c r="I341" s="164">
        <v>2732</v>
      </c>
      <c r="J341" s="164">
        <v>4605</v>
      </c>
    </row>
    <row r="342" spans="1:10" ht="14.5" x14ac:dyDescent="0.35">
      <c r="A342" s="162">
        <v>11004</v>
      </c>
      <c r="B342" s="162" t="s">
        <v>535</v>
      </c>
      <c r="D342" s="163">
        <v>19.2</v>
      </c>
      <c r="E342" s="163" t="s">
        <v>195</v>
      </c>
      <c r="F342" s="162">
        <v>2021</v>
      </c>
      <c r="G342" s="164">
        <v>2828328</v>
      </c>
      <c r="H342" s="164">
        <v>0</v>
      </c>
      <c r="I342" s="164">
        <v>0</v>
      </c>
      <c r="J342" s="164">
        <v>0</v>
      </c>
    </row>
    <row r="343" spans="1:10" ht="14.5" x14ac:dyDescent="0.35">
      <c r="A343" s="162">
        <v>11004</v>
      </c>
      <c r="B343" s="162" t="s">
        <v>536</v>
      </c>
      <c r="D343" s="163">
        <v>21.1</v>
      </c>
      <c r="E343" s="163" t="s">
        <v>195</v>
      </c>
      <c r="F343" s="162">
        <v>2021</v>
      </c>
      <c r="G343" s="164">
        <v>1566178</v>
      </c>
      <c r="H343" s="164">
        <v>24747</v>
      </c>
      <c r="I343" s="164">
        <v>1047</v>
      </c>
      <c r="J343" s="164">
        <v>1709</v>
      </c>
    </row>
    <row r="344" spans="1:10" ht="14.5" x14ac:dyDescent="0.35">
      <c r="A344" s="162">
        <v>11008</v>
      </c>
      <c r="B344" s="162" t="s">
        <v>537</v>
      </c>
      <c r="D344" s="163">
        <v>4</v>
      </c>
      <c r="E344" s="163" t="s">
        <v>195</v>
      </c>
      <c r="F344" s="162">
        <v>2021</v>
      </c>
      <c r="G344" s="164">
        <v>144830015</v>
      </c>
      <c r="H344" s="164">
        <v>152290</v>
      </c>
      <c r="I344" s="164">
        <v>17286</v>
      </c>
      <c r="J344" s="164">
        <v>4170</v>
      </c>
    </row>
    <row r="345" spans="1:10" ht="14.5" x14ac:dyDescent="0.35">
      <c r="A345" s="162">
        <v>11008</v>
      </c>
      <c r="B345" s="162" t="s">
        <v>538</v>
      </c>
      <c r="D345" s="163">
        <v>9</v>
      </c>
      <c r="E345" s="163" t="s">
        <v>195</v>
      </c>
      <c r="F345" s="162">
        <v>2021</v>
      </c>
      <c r="G345" s="164">
        <v>246329</v>
      </c>
      <c r="H345" s="164">
        <v>246</v>
      </c>
      <c r="I345" s="164">
        <v>28</v>
      </c>
      <c r="J345" s="164">
        <v>7</v>
      </c>
    </row>
    <row r="346" spans="1:10" ht="14.5" x14ac:dyDescent="0.35">
      <c r="A346" s="162">
        <v>11008</v>
      </c>
      <c r="B346" s="162" t="s">
        <v>539</v>
      </c>
      <c r="D346" s="163">
        <v>17.100000000000001</v>
      </c>
      <c r="E346" s="163" t="s">
        <v>195</v>
      </c>
      <c r="F346" s="162">
        <v>2021</v>
      </c>
      <c r="G346" s="164">
        <v>994331</v>
      </c>
      <c r="H346" s="164">
        <v>1032</v>
      </c>
      <c r="I346" s="164">
        <v>117</v>
      </c>
      <c r="J346" s="164">
        <v>28</v>
      </c>
    </row>
    <row r="347" spans="1:10" ht="14.5" x14ac:dyDescent="0.35">
      <c r="A347" s="162">
        <v>11027</v>
      </c>
      <c r="B347" s="162" t="s">
        <v>540</v>
      </c>
      <c r="D347" s="163">
        <v>1</v>
      </c>
      <c r="E347" s="163" t="s">
        <v>195</v>
      </c>
      <c r="F347" s="162">
        <v>2021</v>
      </c>
      <c r="G347" s="164">
        <v>3932284</v>
      </c>
      <c r="H347" s="164">
        <v>6729</v>
      </c>
      <c r="I347" s="164">
        <v>93</v>
      </c>
      <c r="J347" s="164">
        <v>113</v>
      </c>
    </row>
    <row r="348" spans="1:10" ht="14.5" x14ac:dyDescent="0.35">
      <c r="A348" s="162">
        <v>11027</v>
      </c>
      <c r="B348" s="162" t="s">
        <v>541</v>
      </c>
      <c r="D348" s="163">
        <v>2.1</v>
      </c>
      <c r="E348" s="163" t="s">
        <v>195</v>
      </c>
      <c r="F348" s="162">
        <v>2021</v>
      </c>
      <c r="G348" s="164">
        <v>13941735</v>
      </c>
      <c r="H348" s="164">
        <v>23857</v>
      </c>
      <c r="I348" s="164">
        <v>329</v>
      </c>
      <c r="J348" s="164">
        <v>399</v>
      </c>
    </row>
    <row r="349" spans="1:10" ht="14.5" x14ac:dyDescent="0.35">
      <c r="A349" s="162">
        <v>11027</v>
      </c>
      <c r="B349" s="162" t="s">
        <v>542</v>
      </c>
      <c r="D349" s="163">
        <v>4</v>
      </c>
      <c r="E349" s="163" t="s">
        <v>195</v>
      </c>
      <c r="F349" s="162">
        <v>2021</v>
      </c>
      <c r="G349" s="164">
        <v>19317183</v>
      </c>
      <c r="H349" s="164">
        <v>154253</v>
      </c>
      <c r="I349" s="164">
        <v>2124</v>
      </c>
      <c r="J349" s="164">
        <v>2579</v>
      </c>
    </row>
    <row r="350" spans="1:10" ht="14.5" x14ac:dyDescent="0.35">
      <c r="A350" s="162">
        <v>11027</v>
      </c>
      <c r="B350" s="162" t="s">
        <v>543</v>
      </c>
      <c r="D350" s="163">
        <v>17.100000000000001</v>
      </c>
      <c r="E350" s="163" t="s">
        <v>195</v>
      </c>
      <c r="F350" s="162">
        <v>2021</v>
      </c>
      <c r="G350" s="164">
        <v>938127</v>
      </c>
      <c r="H350" s="164">
        <v>2300</v>
      </c>
      <c r="I350" s="164">
        <v>32</v>
      </c>
      <c r="J350" s="164">
        <v>38</v>
      </c>
    </row>
    <row r="351" spans="1:10" ht="14.5" x14ac:dyDescent="0.35">
      <c r="A351" s="162">
        <v>11041</v>
      </c>
      <c r="B351" s="162" t="s">
        <v>544</v>
      </c>
      <c r="D351" s="163">
        <v>1</v>
      </c>
      <c r="E351" s="163" t="s">
        <v>195</v>
      </c>
      <c r="F351" s="162">
        <v>2021</v>
      </c>
      <c r="G351" s="164">
        <v>377777</v>
      </c>
      <c r="H351" s="164">
        <v>378</v>
      </c>
      <c r="I351" s="164">
        <v>122</v>
      </c>
      <c r="J351" s="164">
        <v>32</v>
      </c>
    </row>
    <row r="352" spans="1:10" ht="14.5" x14ac:dyDescent="0.35">
      <c r="A352" s="162">
        <v>11041</v>
      </c>
      <c r="B352" s="162" t="s">
        <v>545</v>
      </c>
      <c r="D352" s="163">
        <v>2.1</v>
      </c>
      <c r="E352" s="163" t="s">
        <v>195</v>
      </c>
      <c r="F352" s="162">
        <v>2021</v>
      </c>
      <c r="G352" s="164">
        <v>1590372</v>
      </c>
      <c r="H352" s="164">
        <v>1590</v>
      </c>
      <c r="I352" s="164">
        <v>464</v>
      </c>
      <c r="J352" s="164">
        <v>120</v>
      </c>
    </row>
    <row r="353" spans="1:10" ht="14.5" x14ac:dyDescent="0.35">
      <c r="A353" s="162">
        <v>11041</v>
      </c>
      <c r="B353" s="162" t="s">
        <v>546</v>
      </c>
      <c r="D353" s="163">
        <v>4</v>
      </c>
      <c r="E353" s="163" t="s">
        <v>195</v>
      </c>
      <c r="F353" s="162">
        <v>2021</v>
      </c>
      <c r="G353" s="164">
        <v>17402525</v>
      </c>
      <c r="H353" s="164">
        <v>17403</v>
      </c>
      <c r="I353" s="164">
        <v>3035</v>
      </c>
      <c r="J353" s="164">
        <v>828</v>
      </c>
    </row>
    <row r="354" spans="1:10" ht="14.5" x14ac:dyDescent="0.35">
      <c r="A354" s="162">
        <v>11041</v>
      </c>
      <c r="B354" s="162" t="s">
        <v>547</v>
      </c>
      <c r="D354" s="163">
        <v>9</v>
      </c>
      <c r="E354" s="163" t="s">
        <v>195</v>
      </c>
      <c r="F354" s="162">
        <v>2021</v>
      </c>
      <c r="G354" s="164">
        <v>102331</v>
      </c>
      <c r="H354" s="164">
        <v>102</v>
      </c>
      <c r="I354" s="164">
        <v>0</v>
      </c>
      <c r="J354" s="164">
        <v>0</v>
      </c>
    </row>
    <row r="355" spans="1:10" ht="14.5" x14ac:dyDescent="0.35">
      <c r="A355" s="162">
        <v>11041</v>
      </c>
      <c r="B355" s="162" t="s">
        <v>548</v>
      </c>
      <c r="D355" s="163">
        <v>17.100000000000001</v>
      </c>
      <c r="E355" s="163" t="s">
        <v>195</v>
      </c>
      <c r="F355" s="162">
        <v>2021</v>
      </c>
      <c r="G355" s="164">
        <v>18</v>
      </c>
      <c r="H355" s="164">
        <v>0</v>
      </c>
      <c r="I355" s="164">
        <v>0</v>
      </c>
      <c r="J355" s="164">
        <v>0</v>
      </c>
    </row>
    <row r="356" spans="1:10" ht="14.5" x14ac:dyDescent="0.35">
      <c r="A356" s="162">
        <v>11047</v>
      </c>
      <c r="B356" s="162" t="s">
        <v>549</v>
      </c>
      <c r="D356" s="163">
        <v>4</v>
      </c>
      <c r="E356" s="163" t="s">
        <v>195</v>
      </c>
      <c r="F356" s="162">
        <v>2021</v>
      </c>
      <c r="G356" s="164">
        <v>9588536</v>
      </c>
      <c r="H356" s="164">
        <v>9589</v>
      </c>
      <c r="I356" s="164">
        <v>0</v>
      </c>
      <c r="J356" s="164">
        <v>404</v>
      </c>
    </row>
    <row r="357" spans="1:10" ht="14.5" x14ac:dyDescent="0.35">
      <c r="A357" s="162">
        <v>11050</v>
      </c>
      <c r="B357" s="162" t="s">
        <v>550</v>
      </c>
      <c r="D357" s="163">
        <v>5.0999999999999996</v>
      </c>
      <c r="E357" s="163" t="s">
        <v>195</v>
      </c>
      <c r="F357" s="162">
        <v>2021</v>
      </c>
      <c r="G357" s="164">
        <v>329690</v>
      </c>
      <c r="H357" s="164">
        <v>2071</v>
      </c>
      <c r="I357" s="164">
        <v>229</v>
      </c>
      <c r="J357" s="164">
        <v>158</v>
      </c>
    </row>
    <row r="358" spans="1:10" ht="14.5" x14ac:dyDescent="0.35">
      <c r="A358" s="162">
        <v>11050</v>
      </c>
      <c r="B358" s="162" t="s">
        <v>551</v>
      </c>
      <c r="D358" s="163">
        <v>5.2</v>
      </c>
      <c r="E358" s="163" t="s">
        <v>195</v>
      </c>
      <c r="F358" s="162">
        <v>2021</v>
      </c>
      <c r="G358" s="164">
        <v>2629908</v>
      </c>
      <c r="H358" s="164">
        <v>8440</v>
      </c>
      <c r="I358" s="164">
        <v>797</v>
      </c>
      <c r="J358" s="164">
        <v>543</v>
      </c>
    </row>
    <row r="359" spans="1:10" ht="14.5" x14ac:dyDescent="0.35">
      <c r="A359" s="162">
        <v>11050</v>
      </c>
      <c r="B359" s="162" t="s">
        <v>552</v>
      </c>
      <c r="D359" s="163">
        <v>17.100000000000001</v>
      </c>
      <c r="E359" s="163" t="s">
        <v>195</v>
      </c>
      <c r="F359" s="162">
        <v>2021</v>
      </c>
      <c r="G359" s="164">
        <v>815711</v>
      </c>
      <c r="H359" s="164">
        <v>1626</v>
      </c>
      <c r="I359" s="164">
        <v>113</v>
      </c>
      <c r="J359" s="164">
        <v>76</v>
      </c>
    </row>
    <row r="360" spans="1:10" ht="14.5" x14ac:dyDescent="0.35">
      <c r="A360" s="162">
        <v>11050</v>
      </c>
      <c r="B360" s="162" t="s">
        <v>553</v>
      </c>
      <c r="D360" s="163">
        <v>19.3</v>
      </c>
      <c r="E360" s="163" t="s">
        <v>195</v>
      </c>
      <c r="F360" s="162">
        <v>2021</v>
      </c>
      <c r="G360" s="164">
        <v>30492</v>
      </c>
      <c r="H360" s="164">
        <v>14506</v>
      </c>
      <c r="I360" s="164">
        <v>1205</v>
      </c>
      <c r="J360" s="164">
        <v>811</v>
      </c>
    </row>
    <row r="361" spans="1:10" ht="14.5" x14ac:dyDescent="0.35">
      <c r="A361" s="162">
        <v>11050</v>
      </c>
      <c r="B361" s="162" t="s">
        <v>554</v>
      </c>
      <c r="D361" s="163">
        <v>19.399999999999999</v>
      </c>
      <c r="E361" s="163" t="s">
        <v>195</v>
      </c>
      <c r="F361" s="162">
        <v>2021</v>
      </c>
      <c r="G361" s="164">
        <v>1626848</v>
      </c>
      <c r="H361" s="164">
        <v>0</v>
      </c>
      <c r="I361" s="164">
        <v>0</v>
      </c>
      <c r="J361" s="164">
        <v>0</v>
      </c>
    </row>
    <row r="362" spans="1:10" ht="14.5" x14ac:dyDescent="0.35">
      <c r="A362" s="162">
        <v>11050</v>
      </c>
      <c r="B362" s="162" t="s">
        <v>555</v>
      </c>
      <c r="D362" s="163">
        <v>21.2</v>
      </c>
      <c r="E362" s="163" t="s">
        <v>195</v>
      </c>
      <c r="F362" s="162">
        <v>2021</v>
      </c>
      <c r="G362" s="164">
        <v>284810</v>
      </c>
      <c r="H362" s="164">
        <v>4249</v>
      </c>
      <c r="I362" s="164">
        <v>372</v>
      </c>
      <c r="J362" s="164">
        <v>254</v>
      </c>
    </row>
    <row r="363" spans="1:10" ht="14.5" x14ac:dyDescent="0.35">
      <c r="A363" s="162">
        <v>11059</v>
      </c>
      <c r="B363" s="162" t="s">
        <v>556</v>
      </c>
      <c r="D363" s="163">
        <v>1</v>
      </c>
      <c r="E363" s="163" t="s">
        <v>195</v>
      </c>
      <c r="F363" s="162">
        <v>2021</v>
      </c>
      <c r="G363" s="164">
        <v>9740634</v>
      </c>
      <c r="H363" s="164">
        <v>9741</v>
      </c>
      <c r="I363" s="164">
        <v>13</v>
      </c>
      <c r="J363" s="164">
        <v>109</v>
      </c>
    </row>
    <row r="364" spans="1:10" ht="14.5" x14ac:dyDescent="0.35">
      <c r="A364" s="162">
        <v>11059</v>
      </c>
      <c r="B364" s="162" t="s">
        <v>557</v>
      </c>
      <c r="D364" s="163">
        <v>2.1</v>
      </c>
      <c r="E364" s="163" t="s">
        <v>195</v>
      </c>
      <c r="F364" s="162">
        <v>2021</v>
      </c>
      <c r="G364" s="164">
        <v>26032227</v>
      </c>
      <c r="H364" s="164">
        <v>26032</v>
      </c>
      <c r="I364" s="164">
        <v>33</v>
      </c>
      <c r="J364" s="164">
        <v>290</v>
      </c>
    </row>
    <row r="365" spans="1:10" ht="14.5" x14ac:dyDescent="0.35">
      <c r="A365" s="162">
        <v>11059</v>
      </c>
      <c r="B365" s="162" t="s">
        <v>558</v>
      </c>
      <c r="D365" s="163">
        <v>4</v>
      </c>
      <c r="E365" s="163" t="s">
        <v>195</v>
      </c>
      <c r="F365" s="162">
        <v>2021</v>
      </c>
      <c r="G365" s="164">
        <v>268991350</v>
      </c>
      <c r="H365" s="164">
        <v>268990</v>
      </c>
      <c r="I365" s="164">
        <v>345</v>
      </c>
      <c r="J365" s="164">
        <v>2856</v>
      </c>
    </row>
    <row r="366" spans="1:10" ht="14.5" x14ac:dyDescent="0.35">
      <c r="A366" s="162">
        <v>11059</v>
      </c>
      <c r="B366" s="162" t="s">
        <v>559</v>
      </c>
      <c r="D366" s="163">
        <v>9</v>
      </c>
      <c r="E366" s="163" t="s">
        <v>195</v>
      </c>
      <c r="F366" s="162">
        <v>2021</v>
      </c>
      <c r="G366" s="164">
        <v>751663</v>
      </c>
      <c r="H366" s="164">
        <v>752</v>
      </c>
      <c r="I366" s="164">
        <v>1</v>
      </c>
      <c r="J366" s="164">
        <v>9</v>
      </c>
    </row>
    <row r="367" spans="1:10" ht="14.5" x14ac:dyDescent="0.35">
      <c r="A367" s="162">
        <v>11059</v>
      </c>
      <c r="B367" s="162" t="s">
        <v>560</v>
      </c>
      <c r="D367" s="163">
        <v>17.100000000000001</v>
      </c>
      <c r="E367" s="163" t="s">
        <v>195</v>
      </c>
      <c r="F367" s="162">
        <v>2021</v>
      </c>
      <c r="G367" s="164">
        <v>9720344</v>
      </c>
      <c r="H367" s="164">
        <v>9720</v>
      </c>
      <c r="I367" s="164">
        <v>12</v>
      </c>
      <c r="J367" s="164">
        <v>96</v>
      </c>
    </row>
    <row r="368" spans="1:10" ht="14.5" x14ac:dyDescent="0.35">
      <c r="A368" s="162">
        <v>11070</v>
      </c>
      <c r="B368" s="162" t="s">
        <v>561</v>
      </c>
      <c r="D368" s="163">
        <v>1</v>
      </c>
      <c r="E368" s="163" t="s">
        <v>195</v>
      </c>
      <c r="F368" s="162">
        <v>2021</v>
      </c>
      <c r="G368" s="164">
        <v>118445</v>
      </c>
      <c r="H368" s="164">
        <v>118</v>
      </c>
      <c r="I368" s="164">
        <v>6</v>
      </c>
      <c r="J368" s="164">
        <v>14</v>
      </c>
    </row>
    <row r="369" spans="1:10" ht="14.5" x14ac:dyDescent="0.35">
      <c r="A369" s="162">
        <v>11070</v>
      </c>
      <c r="B369" s="162" t="s">
        <v>562</v>
      </c>
      <c r="D369" s="163">
        <v>2.1</v>
      </c>
      <c r="E369" s="163" t="s">
        <v>195</v>
      </c>
      <c r="F369" s="162">
        <v>2021</v>
      </c>
      <c r="G369" s="164">
        <v>245030</v>
      </c>
      <c r="H369" s="164">
        <v>245</v>
      </c>
      <c r="I369" s="164">
        <v>0</v>
      </c>
      <c r="J369" s="164">
        <v>0</v>
      </c>
    </row>
    <row r="370" spans="1:10" ht="14.5" x14ac:dyDescent="0.35">
      <c r="A370" s="162">
        <v>11070</v>
      </c>
      <c r="B370" s="162" t="s">
        <v>563</v>
      </c>
      <c r="D370" s="163">
        <v>4</v>
      </c>
      <c r="E370" s="163" t="s">
        <v>195</v>
      </c>
      <c r="F370" s="162">
        <v>2021</v>
      </c>
      <c r="G370" s="164">
        <v>8155436</v>
      </c>
      <c r="H370" s="164">
        <v>8155</v>
      </c>
      <c r="I370" s="164">
        <v>154</v>
      </c>
      <c r="J370" s="164">
        <v>404</v>
      </c>
    </row>
    <row r="371" spans="1:10" ht="14.5" x14ac:dyDescent="0.35">
      <c r="A371" s="162">
        <v>11070</v>
      </c>
      <c r="B371" s="162" t="s">
        <v>564</v>
      </c>
      <c r="D371" s="163">
        <v>9</v>
      </c>
      <c r="E371" s="163" t="s">
        <v>195</v>
      </c>
      <c r="F371" s="162">
        <v>2021</v>
      </c>
      <c r="G371" s="164">
        <v>83052</v>
      </c>
      <c r="H371" s="164">
        <v>83</v>
      </c>
      <c r="I371" s="164">
        <v>0</v>
      </c>
      <c r="J371" s="164">
        <v>1</v>
      </c>
    </row>
    <row r="372" spans="1:10" ht="14.5" x14ac:dyDescent="0.35">
      <c r="A372" s="162">
        <v>11070</v>
      </c>
      <c r="B372" s="162" t="s">
        <v>565</v>
      </c>
      <c r="D372" s="163">
        <v>19.100000000000001</v>
      </c>
      <c r="E372" s="163" t="s">
        <v>195</v>
      </c>
      <c r="F372" s="162">
        <v>2021</v>
      </c>
      <c r="G372" s="164">
        <v>166286</v>
      </c>
      <c r="H372" s="164">
        <v>3397</v>
      </c>
      <c r="I372" s="164">
        <v>66</v>
      </c>
      <c r="J372" s="164">
        <v>199</v>
      </c>
    </row>
    <row r="373" spans="1:10" ht="14.5" x14ac:dyDescent="0.35">
      <c r="A373" s="162">
        <v>11070</v>
      </c>
      <c r="B373" s="162" t="s">
        <v>566</v>
      </c>
      <c r="D373" s="163">
        <v>19.2</v>
      </c>
      <c r="E373" s="163" t="s">
        <v>195</v>
      </c>
      <c r="F373" s="162">
        <v>2021</v>
      </c>
      <c r="G373" s="164">
        <v>3230352</v>
      </c>
      <c r="H373" s="164">
        <v>0</v>
      </c>
      <c r="I373" s="164">
        <v>0</v>
      </c>
      <c r="J373" s="164">
        <v>0</v>
      </c>
    </row>
    <row r="374" spans="1:10" ht="14.5" x14ac:dyDescent="0.35">
      <c r="A374" s="162">
        <v>11070</v>
      </c>
      <c r="B374" s="162" t="s">
        <v>567</v>
      </c>
      <c r="D374" s="163">
        <v>21.1</v>
      </c>
      <c r="E374" s="163" t="s">
        <v>195</v>
      </c>
      <c r="F374" s="162">
        <v>2021</v>
      </c>
      <c r="G374" s="164">
        <v>2829932</v>
      </c>
      <c r="H374" s="164">
        <v>2830</v>
      </c>
      <c r="I374" s="164">
        <v>63</v>
      </c>
      <c r="J374" s="164">
        <v>159</v>
      </c>
    </row>
    <row r="375" spans="1:10" ht="14.5" x14ac:dyDescent="0.35">
      <c r="A375" s="162">
        <v>11089</v>
      </c>
      <c r="B375" s="162" t="s">
        <v>568</v>
      </c>
      <c r="D375" s="163">
        <v>19.3</v>
      </c>
      <c r="E375" s="163" t="s">
        <v>195</v>
      </c>
      <c r="F375" s="162">
        <v>2021</v>
      </c>
      <c r="G375" s="164">
        <v>13314</v>
      </c>
      <c r="H375" s="164">
        <v>19953</v>
      </c>
      <c r="I375" s="164">
        <v>308</v>
      </c>
      <c r="J375" s="164">
        <v>711</v>
      </c>
    </row>
    <row r="376" spans="1:10" ht="14.5" x14ac:dyDescent="0.35">
      <c r="A376" s="162">
        <v>11089</v>
      </c>
      <c r="B376" s="162" t="s">
        <v>569</v>
      </c>
      <c r="D376" s="163">
        <v>19.399999999999999</v>
      </c>
      <c r="E376" s="163" t="s">
        <v>195</v>
      </c>
      <c r="F376" s="162">
        <v>2021</v>
      </c>
      <c r="G376" s="164">
        <v>10512470</v>
      </c>
      <c r="H376" s="164">
        <v>0</v>
      </c>
      <c r="I376" s="164">
        <v>0</v>
      </c>
      <c r="J376" s="164">
        <v>0</v>
      </c>
    </row>
    <row r="377" spans="1:10" ht="14.5" x14ac:dyDescent="0.35">
      <c r="A377" s="162">
        <v>11089</v>
      </c>
      <c r="B377" s="162" t="s">
        <v>570</v>
      </c>
      <c r="D377" s="163">
        <v>21.2</v>
      </c>
      <c r="E377" s="163" t="s">
        <v>195</v>
      </c>
      <c r="F377" s="162">
        <v>2021</v>
      </c>
      <c r="G377" s="164">
        <v>1795243</v>
      </c>
      <c r="H377" s="164">
        <v>2817</v>
      </c>
      <c r="I377" s="164">
        <v>44</v>
      </c>
      <c r="J377" s="164">
        <v>100</v>
      </c>
    </row>
    <row r="378" spans="1:10" ht="14.5" x14ac:dyDescent="0.35">
      <c r="A378" s="162">
        <v>11090</v>
      </c>
      <c r="B378" s="162" t="s">
        <v>571</v>
      </c>
      <c r="D378" s="163">
        <v>1</v>
      </c>
      <c r="E378" s="163" t="s">
        <v>195</v>
      </c>
      <c r="F378" s="162">
        <v>2021</v>
      </c>
      <c r="G378" s="164">
        <v>2964748</v>
      </c>
      <c r="H378" s="164">
        <v>2965</v>
      </c>
      <c r="I378" s="164">
        <v>3</v>
      </c>
      <c r="J378" s="164">
        <v>73</v>
      </c>
    </row>
    <row r="379" spans="1:10" ht="14.5" x14ac:dyDescent="0.35">
      <c r="A379" s="162">
        <v>11090</v>
      </c>
      <c r="B379" s="162" t="s">
        <v>572</v>
      </c>
      <c r="D379" s="163">
        <v>2.1</v>
      </c>
      <c r="E379" s="163" t="s">
        <v>195</v>
      </c>
      <c r="F379" s="162">
        <v>2021</v>
      </c>
      <c r="G379" s="164">
        <v>6443845</v>
      </c>
      <c r="H379" s="164">
        <v>6444</v>
      </c>
      <c r="I379" s="164">
        <v>5</v>
      </c>
      <c r="J379" s="164">
        <v>157</v>
      </c>
    </row>
    <row r="380" spans="1:10" ht="14.5" x14ac:dyDescent="0.35">
      <c r="A380" s="162">
        <v>11090</v>
      </c>
      <c r="B380" s="162" t="s">
        <v>573</v>
      </c>
      <c r="D380" s="163">
        <v>4</v>
      </c>
      <c r="E380" s="163" t="s">
        <v>195</v>
      </c>
      <c r="F380" s="162">
        <v>2021</v>
      </c>
      <c r="G380" s="164">
        <v>35985595</v>
      </c>
      <c r="H380" s="164">
        <v>35986</v>
      </c>
      <c r="I380" s="164">
        <v>31</v>
      </c>
      <c r="J380" s="164">
        <v>44</v>
      </c>
    </row>
    <row r="381" spans="1:10" ht="14.5" x14ac:dyDescent="0.35">
      <c r="A381" s="162">
        <v>11090</v>
      </c>
      <c r="B381" s="162" t="s">
        <v>574</v>
      </c>
      <c r="D381" s="163">
        <v>9</v>
      </c>
      <c r="E381" s="163" t="s">
        <v>195</v>
      </c>
      <c r="F381" s="162">
        <v>2021</v>
      </c>
      <c r="G381" s="164">
        <v>3066617</v>
      </c>
      <c r="H381" s="164">
        <v>4120</v>
      </c>
      <c r="I381" s="164">
        <v>1</v>
      </c>
      <c r="J381" s="164">
        <v>291</v>
      </c>
    </row>
    <row r="382" spans="1:10" ht="14.5" x14ac:dyDescent="0.35">
      <c r="A382" s="162">
        <v>11090</v>
      </c>
      <c r="B382" s="162" t="s">
        <v>575</v>
      </c>
      <c r="D382" s="163">
        <v>17.100000000000001</v>
      </c>
      <c r="E382" s="163" t="s">
        <v>195</v>
      </c>
      <c r="F382" s="162">
        <v>2021</v>
      </c>
      <c r="G382" s="164">
        <v>519123</v>
      </c>
      <c r="H382" s="164">
        <v>554</v>
      </c>
      <c r="I382" s="164">
        <v>1</v>
      </c>
      <c r="J382" s="164">
        <v>0</v>
      </c>
    </row>
    <row r="383" spans="1:10" ht="14.5" x14ac:dyDescent="0.35">
      <c r="A383" s="162">
        <v>11090</v>
      </c>
      <c r="B383" s="162" t="s">
        <v>576</v>
      </c>
      <c r="D383" s="163">
        <v>19.100000000000001</v>
      </c>
      <c r="E383" s="163" t="s">
        <v>195</v>
      </c>
      <c r="F383" s="162">
        <v>2021</v>
      </c>
      <c r="G383" s="164">
        <v>154011</v>
      </c>
      <c r="H383" s="164">
        <v>8094</v>
      </c>
      <c r="I383" s="164">
        <v>9</v>
      </c>
      <c r="J383" s="164">
        <v>259</v>
      </c>
    </row>
    <row r="384" spans="1:10" ht="14.5" x14ac:dyDescent="0.35">
      <c r="A384" s="162">
        <v>11090</v>
      </c>
      <c r="B384" s="162" t="s">
        <v>577</v>
      </c>
      <c r="D384" s="163">
        <v>19.2</v>
      </c>
      <c r="E384" s="163" t="s">
        <v>195</v>
      </c>
      <c r="F384" s="162">
        <v>2021</v>
      </c>
      <c r="G384" s="164">
        <v>1743470</v>
      </c>
      <c r="H384" s="164">
        <v>0</v>
      </c>
      <c r="I384" s="164">
        <v>0</v>
      </c>
      <c r="J384" s="164">
        <v>0</v>
      </c>
    </row>
    <row r="385" spans="1:10" ht="14.5" x14ac:dyDescent="0.35">
      <c r="A385" s="162">
        <v>11090</v>
      </c>
      <c r="B385" s="162" t="s">
        <v>578</v>
      </c>
      <c r="D385" s="163">
        <v>19.3</v>
      </c>
      <c r="E385" s="163" t="s">
        <v>195</v>
      </c>
      <c r="F385" s="162">
        <v>2021</v>
      </c>
      <c r="G385" s="164">
        <v>0</v>
      </c>
      <c r="H385" s="164">
        <v>90457</v>
      </c>
      <c r="I385" s="164">
        <v>28</v>
      </c>
      <c r="J385" s="164">
        <v>832</v>
      </c>
    </row>
    <row r="386" spans="1:10" ht="14.5" x14ac:dyDescent="0.35">
      <c r="A386" s="162">
        <v>11090</v>
      </c>
      <c r="B386" s="162" t="s">
        <v>579</v>
      </c>
      <c r="D386" s="163">
        <v>19.399999999999999</v>
      </c>
      <c r="E386" s="163" t="s">
        <v>195</v>
      </c>
      <c r="F386" s="162">
        <v>2021</v>
      </c>
      <c r="G386" s="164">
        <v>21073609</v>
      </c>
      <c r="H386" s="164">
        <v>0</v>
      </c>
      <c r="I386" s="164">
        <v>0</v>
      </c>
      <c r="J386" s="164">
        <v>0</v>
      </c>
    </row>
    <row r="387" spans="1:10" ht="14.5" x14ac:dyDescent="0.35">
      <c r="A387" s="162">
        <v>11090</v>
      </c>
      <c r="B387" s="162" t="s">
        <v>580</v>
      </c>
      <c r="D387" s="163">
        <v>21.1</v>
      </c>
      <c r="E387" s="163" t="s">
        <v>195</v>
      </c>
      <c r="F387" s="162">
        <v>2021</v>
      </c>
      <c r="G387" s="164">
        <v>1603161</v>
      </c>
      <c r="H387" s="164">
        <v>3224</v>
      </c>
      <c r="I387" s="164">
        <v>4</v>
      </c>
      <c r="J387" s="164">
        <v>128</v>
      </c>
    </row>
    <row r="388" spans="1:10" ht="14.5" x14ac:dyDescent="0.35">
      <c r="A388" s="162">
        <v>11090</v>
      </c>
      <c r="B388" s="162" t="s">
        <v>581</v>
      </c>
      <c r="D388" s="163">
        <v>21.2</v>
      </c>
      <c r="E388" s="163" t="s">
        <v>195</v>
      </c>
      <c r="F388" s="162">
        <v>2021</v>
      </c>
      <c r="G388" s="164">
        <v>2263607</v>
      </c>
      <c r="H388" s="164">
        <v>11210</v>
      </c>
      <c r="I388" s="164">
        <v>3</v>
      </c>
      <c r="J388" s="164">
        <v>103</v>
      </c>
    </row>
    <row r="389" spans="1:10" ht="14.5" x14ac:dyDescent="0.35">
      <c r="A389" s="162">
        <v>11118</v>
      </c>
      <c r="B389" s="162" t="s">
        <v>582</v>
      </c>
      <c r="D389" s="163">
        <v>1</v>
      </c>
      <c r="E389" s="163" t="s">
        <v>195</v>
      </c>
      <c r="F389" s="162">
        <v>2021</v>
      </c>
      <c r="G389" s="164">
        <v>970677</v>
      </c>
      <c r="H389" s="164">
        <v>15883</v>
      </c>
      <c r="I389" s="164">
        <v>590</v>
      </c>
      <c r="J389" s="164">
        <v>976</v>
      </c>
    </row>
    <row r="390" spans="1:10" ht="14.5" x14ac:dyDescent="0.35">
      <c r="A390" s="162">
        <v>11118</v>
      </c>
      <c r="B390" s="162" t="s">
        <v>583</v>
      </c>
      <c r="D390" s="163">
        <v>2.1</v>
      </c>
      <c r="E390" s="163" t="s">
        <v>195</v>
      </c>
      <c r="F390" s="162">
        <v>2021</v>
      </c>
      <c r="G390" s="164">
        <v>1679584</v>
      </c>
      <c r="H390" s="164">
        <v>28150</v>
      </c>
      <c r="I390" s="164">
        <v>518</v>
      </c>
      <c r="J390" s="164">
        <v>1730</v>
      </c>
    </row>
    <row r="391" spans="1:10" ht="14.5" x14ac:dyDescent="0.35">
      <c r="A391" s="162">
        <v>11118</v>
      </c>
      <c r="B391" s="162" t="s">
        <v>584</v>
      </c>
      <c r="D391" s="163">
        <v>9</v>
      </c>
      <c r="E391" s="163" t="s">
        <v>195</v>
      </c>
      <c r="F391" s="162">
        <v>2021</v>
      </c>
      <c r="G391" s="164">
        <v>318625</v>
      </c>
      <c r="H391" s="164">
        <v>2205</v>
      </c>
      <c r="I391" s="164">
        <v>346</v>
      </c>
      <c r="J391" s="164">
        <v>135</v>
      </c>
    </row>
    <row r="392" spans="1:10" ht="14.5" x14ac:dyDescent="0.35">
      <c r="A392" s="162">
        <v>11118</v>
      </c>
      <c r="B392" s="162" t="s">
        <v>585</v>
      </c>
      <c r="D392" s="163">
        <v>17.100000000000001</v>
      </c>
      <c r="E392" s="163" t="s">
        <v>195</v>
      </c>
      <c r="F392" s="162">
        <v>2021</v>
      </c>
      <c r="G392" s="164">
        <v>2348645</v>
      </c>
      <c r="H392" s="164">
        <v>56366</v>
      </c>
      <c r="I392" s="164">
        <v>1396</v>
      </c>
      <c r="J392" s="164">
        <v>5090</v>
      </c>
    </row>
    <row r="393" spans="1:10" ht="14.5" x14ac:dyDescent="0.35">
      <c r="A393" s="162">
        <v>11118</v>
      </c>
      <c r="B393" s="162" t="s">
        <v>586</v>
      </c>
      <c r="D393" s="163">
        <v>17.2</v>
      </c>
      <c r="E393" s="163" t="s">
        <v>195</v>
      </c>
      <c r="F393" s="162">
        <v>2021</v>
      </c>
      <c r="G393" s="164">
        <v>933672</v>
      </c>
      <c r="H393" s="164">
        <v>17189</v>
      </c>
      <c r="I393" s="164">
        <v>569</v>
      </c>
      <c r="J393" s="164">
        <v>1068</v>
      </c>
    </row>
    <row r="394" spans="1:10" ht="14.5" x14ac:dyDescent="0.35">
      <c r="A394" s="162">
        <v>11118</v>
      </c>
      <c r="B394" s="162" t="s">
        <v>587</v>
      </c>
      <c r="D394" s="163">
        <v>19.3</v>
      </c>
      <c r="E394" s="163" t="s">
        <v>195</v>
      </c>
      <c r="F394" s="162">
        <v>2021</v>
      </c>
      <c r="G394" s="164">
        <v>0</v>
      </c>
      <c r="H394" s="164">
        <v>22428</v>
      </c>
      <c r="I394" s="164">
        <v>901</v>
      </c>
      <c r="J394" s="164">
        <v>2026</v>
      </c>
    </row>
    <row r="395" spans="1:10" ht="14.5" x14ac:dyDescent="0.35">
      <c r="A395" s="162">
        <v>11118</v>
      </c>
      <c r="B395" s="162" t="s">
        <v>588</v>
      </c>
      <c r="D395" s="163">
        <v>19.399999999999999</v>
      </c>
      <c r="E395" s="163" t="s">
        <v>195</v>
      </c>
      <c r="F395" s="162">
        <v>2021</v>
      </c>
      <c r="G395" s="164">
        <v>1326421</v>
      </c>
      <c r="H395" s="164">
        <v>0</v>
      </c>
      <c r="I395" s="164">
        <v>0</v>
      </c>
      <c r="J395" s="164">
        <v>0</v>
      </c>
    </row>
    <row r="396" spans="1:10" ht="14.5" x14ac:dyDescent="0.35">
      <c r="A396" s="162">
        <v>11118</v>
      </c>
      <c r="B396" s="162" t="s">
        <v>589</v>
      </c>
      <c r="D396" s="163">
        <v>21.2</v>
      </c>
      <c r="E396" s="163" t="s">
        <v>195</v>
      </c>
      <c r="F396" s="162">
        <v>2021</v>
      </c>
      <c r="G396" s="164">
        <v>212871</v>
      </c>
      <c r="H396" s="164">
        <v>5955</v>
      </c>
      <c r="I396" s="164">
        <v>586</v>
      </c>
      <c r="J396" s="164">
        <v>538</v>
      </c>
    </row>
    <row r="397" spans="1:10" ht="14.5" x14ac:dyDescent="0.35">
      <c r="A397" s="162">
        <v>11118</v>
      </c>
      <c r="B397" s="162" t="s">
        <v>590</v>
      </c>
      <c r="D397" s="163">
        <v>23</v>
      </c>
      <c r="E397" s="163" t="s">
        <v>195</v>
      </c>
      <c r="F397" s="162">
        <v>2021</v>
      </c>
      <c r="G397" s="164">
        <v>33113</v>
      </c>
      <c r="H397" s="164">
        <v>793</v>
      </c>
      <c r="I397" s="164">
        <v>234</v>
      </c>
      <c r="J397" s="164">
        <v>49</v>
      </c>
    </row>
    <row r="398" spans="1:10" ht="14.5" x14ac:dyDescent="0.35">
      <c r="A398" s="162">
        <v>11126</v>
      </c>
      <c r="B398" s="162" t="s">
        <v>591</v>
      </c>
      <c r="D398" s="163">
        <v>1</v>
      </c>
      <c r="E398" s="163" t="s">
        <v>195</v>
      </c>
      <c r="F398" s="162">
        <v>2021</v>
      </c>
      <c r="G398" s="164">
        <v>1821575</v>
      </c>
      <c r="H398" s="164">
        <v>19368</v>
      </c>
      <c r="I398" s="164">
        <v>1279</v>
      </c>
      <c r="J398" s="164">
        <v>719</v>
      </c>
    </row>
    <row r="399" spans="1:10" ht="14.5" x14ac:dyDescent="0.35">
      <c r="A399" s="162">
        <v>11126</v>
      </c>
      <c r="B399" s="162" t="s">
        <v>592</v>
      </c>
      <c r="D399" s="163">
        <v>2.1</v>
      </c>
      <c r="E399" s="163" t="s">
        <v>195</v>
      </c>
      <c r="F399" s="162">
        <v>2021</v>
      </c>
      <c r="G399" s="164">
        <v>19580655</v>
      </c>
      <c r="H399" s="164">
        <v>275388</v>
      </c>
      <c r="I399" s="164">
        <v>17253</v>
      </c>
      <c r="J399" s="164">
        <v>6881</v>
      </c>
    </row>
    <row r="400" spans="1:10" ht="14.5" x14ac:dyDescent="0.35">
      <c r="A400" s="162">
        <v>11126</v>
      </c>
      <c r="B400" s="162" t="s">
        <v>593</v>
      </c>
      <c r="D400" s="163">
        <v>5.0999999999999996</v>
      </c>
      <c r="E400" s="163" t="s">
        <v>195</v>
      </c>
      <c r="F400" s="162">
        <v>2021</v>
      </c>
      <c r="G400" s="164">
        <v>1321994</v>
      </c>
      <c r="H400" s="164">
        <v>8866</v>
      </c>
      <c r="I400" s="164">
        <v>673</v>
      </c>
      <c r="J400" s="164">
        <v>643</v>
      </c>
    </row>
    <row r="401" spans="1:10" ht="14.5" x14ac:dyDescent="0.35">
      <c r="A401" s="162">
        <v>11126</v>
      </c>
      <c r="B401" s="162" t="s">
        <v>594</v>
      </c>
      <c r="D401" s="163">
        <v>5.2</v>
      </c>
      <c r="E401" s="163" t="s">
        <v>195</v>
      </c>
      <c r="F401" s="162">
        <v>2021</v>
      </c>
      <c r="G401" s="164">
        <v>401633</v>
      </c>
      <c r="H401" s="164">
        <v>9432</v>
      </c>
      <c r="I401" s="164">
        <v>698</v>
      </c>
      <c r="J401" s="164">
        <v>621</v>
      </c>
    </row>
    <row r="402" spans="1:10" ht="14.5" x14ac:dyDescent="0.35">
      <c r="A402" s="162">
        <v>11126</v>
      </c>
      <c r="B402" s="162" t="s">
        <v>595</v>
      </c>
      <c r="D402" s="163">
        <v>17.100000000000001</v>
      </c>
      <c r="E402" s="163" t="s">
        <v>195</v>
      </c>
      <c r="F402" s="162">
        <v>2021</v>
      </c>
      <c r="G402" s="164">
        <v>2624871</v>
      </c>
      <c r="H402" s="164">
        <v>55356</v>
      </c>
      <c r="I402" s="164">
        <v>3677</v>
      </c>
      <c r="J402" s="164">
        <v>2132</v>
      </c>
    </row>
    <row r="403" spans="1:10" ht="14.5" x14ac:dyDescent="0.35">
      <c r="A403" s="162">
        <v>11126</v>
      </c>
      <c r="B403" s="162" t="s">
        <v>596</v>
      </c>
      <c r="D403" s="163">
        <v>17.2</v>
      </c>
      <c r="E403" s="163" t="s">
        <v>195</v>
      </c>
      <c r="F403" s="162">
        <v>2021</v>
      </c>
      <c r="G403" s="164">
        <v>2574</v>
      </c>
      <c r="H403" s="164">
        <v>195</v>
      </c>
      <c r="I403" s="164">
        <v>16</v>
      </c>
      <c r="J403" s="164">
        <v>18</v>
      </c>
    </row>
    <row r="404" spans="1:10" ht="14.5" x14ac:dyDescent="0.35">
      <c r="A404" s="162">
        <v>11126</v>
      </c>
      <c r="B404" s="162" t="s">
        <v>597</v>
      </c>
      <c r="D404" s="163">
        <v>18</v>
      </c>
      <c r="E404" s="163" t="s">
        <v>195</v>
      </c>
      <c r="F404" s="162">
        <v>2021</v>
      </c>
      <c r="G404" s="164">
        <v>1018332</v>
      </c>
      <c r="H404" s="164">
        <v>16318</v>
      </c>
      <c r="I404" s="164">
        <v>1149</v>
      </c>
      <c r="J404" s="164">
        <v>860</v>
      </c>
    </row>
    <row r="405" spans="1:10" ht="14.5" x14ac:dyDescent="0.35">
      <c r="A405" s="162">
        <v>11126</v>
      </c>
      <c r="B405" s="162" t="s">
        <v>598</v>
      </c>
      <c r="D405" s="163">
        <v>19.3</v>
      </c>
      <c r="E405" s="163" t="s">
        <v>195</v>
      </c>
      <c r="F405" s="162">
        <v>2021</v>
      </c>
      <c r="G405" s="164">
        <v>33888</v>
      </c>
      <c r="H405" s="164">
        <v>36243</v>
      </c>
      <c r="I405" s="164">
        <v>2511</v>
      </c>
      <c r="J405" s="164">
        <v>1769</v>
      </c>
    </row>
    <row r="406" spans="1:10" ht="14.5" x14ac:dyDescent="0.35">
      <c r="A406" s="162">
        <v>11126</v>
      </c>
      <c r="B406" s="162" t="s">
        <v>599</v>
      </c>
      <c r="D406" s="163">
        <v>19.399999999999999</v>
      </c>
      <c r="E406" s="163" t="s">
        <v>195</v>
      </c>
      <c r="F406" s="162">
        <v>2021</v>
      </c>
      <c r="G406" s="164">
        <v>3235552</v>
      </c>
      <c r="H406" s="164">
        <v>0</v>
      </c>
      <c r="I406" s="164">
        <v>0</v>
      </c>
      <c r="J406" s="164">
        <v>0</v>
      </c>
    </row>
    <row r="407" spans="1:10" ht="14.5" x14ac:dyDescent="0.35">
      <c r="A407" s="162">
        <v>11126</v>
      </c>
      <c r="B407" s="162" t="s">
        <v>600</v>
      </c>
      <c r="D407" s="163">
        <v>21.2</v>
      </c>
      <c r="E407" s="163" t="s">
        <v>195</v>
      </c>
      <c r="F407" s="162">
        <v>2021</v>
      </c>
      <c r="G407" s="164">
        <v>993989</v>
      </c>
      <c r="H407" s="164">
        <v>11916</v>
      </c>
      <c r="I407" s="164">
        <v>861</v>
      </c>
      <c r="J407" s="164">
        <v>708</v>
      </c>
    </row>
    <row r="408" spans="1:10" ht="14.5" x14ac:dyDescent="0.35">
      <c r="A408" s="162">
        <v>11127</v>
      </c>
      <c r="B408" s="162" t="s">
        <v>601</v>
      </c>
      <c r="D408" s="163">
        <v>11</v>
      </c>
      <c r="E408" s="163" t="s">
        <v>195</v>
      </c>
      <c r="F408" s="162">
        <v>2021</v>
      </c>
      <c r="G408" s="164">
        <v>643337</v>
      </c>
      <c r="H408" s="164">
        <v>28374</v>
      </c>
      <c r="I408" s="164">
        <v>1151</v>
      </c>
      <c r="J408" s="164">
        <v>654</v>
      </c>
    </row>
    <row r="409" spans="1:10" ht="14.5" x14ac:dyDescent="0.35">
      <c r="A409" s="162">
        <v>11127</v>
      </c>
      <c r="B409" s="162" t="s">
        <v>602</v>
      </c>
      <c r="D409" s="163">
        <v>17.100000000000001</v>
      </c>
      <c r="E409" s="163" t="s">
        <v>195</v>
      </c>
      <c r="F409" s="162">
        <v>2021</v>
      </c>
      <c r="G409" s="164">
        <v>0</v>
      </c>
      <c r="H409" s="164">
        <v>13</v>
      </c>
      <c r="I409" s="164">
        <v>1</v>
      </c>
      <c r="J409" s="164">
        <v>0</v>
      </c>
    </row>
    <row r="410" spans="1:10" ht="14.5" x14ac:dyDescent="0.35">
      <c r="A410" s="162">
        <v>11127</v>
      </c>
      <c r="B410" s="162" t="s">
        <v>603</v>
      </c>
      <c r="D410" s="163">
        <v>17.2</v>
      </c>
      <c r="E410" s="163" t="s">
        <v>195</v>
      </c>
      <c r="F410" s="162">
        <v>2021</v>
      </c>
      <c r="G410" s="164">
        <v>2620299</v>
      </c>
      <c r="H410" s="164">
        <v>31210</v>
      </c>
      <c r="I410" s="164">
        <v>1845</v>
      </c>
      <c r="J410" s="164">
        <v>1048</v>
      </c>
    </row>
    <row r="411" spans="1:10" ht="14.5" x14ac:dyDescent="0.35">
      <c r="A411" s="162">
        <v>11134</v>
      </c>
      <c r="B411" s="162" t="s">
        <v>604</v>
      </c>
      <c r="D411" s="163">
        <v>5.0999999999999996</v>
      </c>
      <c r="E411" s="163" t="s">
        <v>195</v>
      </c>
      <c r="F411" s="162">
        <v>2021</v>
      </c>
      <c r="G411" s="164">
        <v>1477317</v>
      </c>
      <c r="H411" s="164">
        <v>10183</v>
      </c>
      <c r="I411" s="164">
        <v>0</v>
      </c>
      <c r="J411" s="164">
        <v>707</v>
      </c>
    </row>
    <row r="412" spans="1:10" ht="14.5" x14ac:dyDescent="0.35">
      <c r="A412" s="162">
        <v>11134</v>
      </c>
      <c r="B412" s="162" t="s">
        <v>605</v>
      </c>
      <c r="D412" s="163">
        <v>5.2</v>
      </c>
      <c r="E412" s="163" t="s">
        <v>195</v>
      </c>
      <c r="F412" s="162">
        <v>2021</v>
      </c>
      <c r="G412" s="164">
        <v>305608</v>
      </c>
      <c r="H412" s="164">
        <v>2150</v>
      </c>
      <c r="I412" s="164">
        <v>0</v>
      </c>
      <c r="J412" s="164">
        <v>149</v>
      </c>
    </row>
    <row r="413" spans="1:10" ht="14.5" x14ac:dyDescent="0.35">
      <c r="A413" s="162">
        <v>11134</v>
      </c>
      <c r="B413" s="162" t="s">
        <v>606</v>
      </c>
      <c r="D413" s="163">
        <v>17.100000000000001</v>
      </c>
      <c r="E413" s="163" t="s">
        <v>195</v>
      </c>
      <c r="F413" s="162">
        <v>2021</v>
      </c>
      <c r="G413" s="164">
        <v>376701</v>
      </c>
      <c r="H413" s="164">
        <v>2439</v>
      </c>
      <c r="I413" s="164">
        <v>0</v>
      </c>
      <c r="J413" s="164">
        <v>169</v>
      </c>
    </row>
    <row r="414" spans="1:10" ht="14.5" x14ac:dyDescent="0.35">
      <c r="A414" s="162">
        <v>11134</v>
      </c>
      <c r="B414" s="162" t="s">
        <v>607</v>
      </c>
      <c r="D414" s="163">
        <v>17.2</v>
      </c>
      <c r="E414" s="163" t="s">
        <v>195</v>
      </c>
      <c r="F414" s="162">
        <v>2021</v>
      </c>
      <c r="G414" s="164">
        <v>141253</v>
      </c>
      <c r="H414" s="164">
        <v>1238</v>
      </c>
      <c r="I414" s="164">
        <v>0</v>
      </c>
      <c r="J414" s="164">
        <v>86</v>
      </c>
    </row>
    <row r="415" spans="1:10" ht="14.5" x14ac:dyDescent="0.35">
      <c r="A415" s="162">
        <v>11134</v>
      </c>
      <c r="B415" s="162" t="s">
        <v>608</v>
      </c>
      <c r="D415" s="163">
        <v>19.3</v>
      </c>
      <c r="E415" s="163" t="s">
        <v>195</v>
      </c>
      <c r="F415" s="162">
        <v>2021</v>
      </c>
      <c r="G415" s="164">
        <v>0</v>
      </c>
      <c r="H415" s="164">
        <v>3039</v>
      </c>
      <c r="I415" s="164">
        <v>0</v>
      </c>
      <c r="J415" s="164">
        <v>211</v>
      </c>
    </row>
    <row r="416" spans="1:10" ht="14.5" x14ac:dyDescent="0.35">
      <c r="A416" s="162">
        <v>11134</v>
      </c>
      <c r="B416" s="162" t="s">
        <v>609</v>
      </c>
      <c r="D416" s="163">
        <v>19.399999999999999</v>
      </c>
      <c r="E416" s="163" t="s">
        <v>195</v>
      </c>
      <c r="F416" s="162">
        <v>2021</v>
      </c>
      <c r="G416" s="164">
        <v>464334</v>
      </c>
      <c r="H416" s="164">
        <v>0</v>
      </c>
      <c r="I416" s="164">
        <v>0</v>
      </c>
      <c r="J416" s="164">
        <v>0</v>
      </c>
    </row>
    <row r="417" spans="1:10" ht="14.5" x14ac:dyDescent="0.35">
      <c r="A417" s="162">
        <v>11134</v>
      </c>
      <c r="B417" s="162" t="s">
        <v>610</v>
      </c>
      <c r="D417" s="163">
        <v>21.2</v>
      </c>
      <c r="E417" s="163" t="s">
        <v>195</v>
      </c>
      <c r="F417" s="162">
        <v>2021</v>
      </c>
      <c r="G417" s="164">
        <v>259380</v>
      </c>
      <c r="H417" s="164">
        <v>2122</v>
      </c>
      <c r="I417" s="164">
        <v>0</v>
      </c>
      <c r="J417" s="164">
        <v>147</v>
      </c>
    </row>
    <row r="418" spans="1:10" ht="14.5" x14ac:dyDescent="0.35">
      <c r="A418" s="162">
        <v>11150</v>
      </c>
      <c r="B418" s="162" t="s">
        <v>611</v>
      </c>
      <c r="D418" s="163">
        <v>1</v>
      </c>
      <c r="E418" s="163" t="s">
        <v>195</v>
      </c>
      <c r="F418" s="162">
        <v>2021</v>
      </c>
      <c r="G418" s="164">
        <v>950158</v>
      </c>
      <c r="H418" s="164">
        <v>6635</v>
      </c>
      <c r="I418" s="164">
        <v>241</v>
      </c>
      <c r="J418" s="164">
        <v>300</v>
      </c>
    </row>
    <row r="419" spans="1:10" ht="14.5" x14ac:dyDescent="0.35">
      <c r="A419" s="162">
        <v>11150</v>
      </c>
      <c r="B419" s="162" t="s">
        <v>612</v>
      </c>
      <c r="D419" s="163">
        <v>2.1</v>
      </c>
      <c r="E419" s="163" t="s">
        <v>195</v>
      </c>
      <c r="F419" s="162">
        <v>2021</v>
      </c>
      <c r="G419" s="164">
        <v>5647</v>
      </c>
      <c r="H419" s="164">
        <v>871</v>
      </c>
      <c r="I419" s="164">
        <v>32</v>
      </c>
      <c r="J419" s="164">
        <v>39</v>
      </c>
    </row>
    <row r="420" spans="1:10" ht="14.5" x14ac:dyDescent="0.35">
      <c r="A420" s="162">
        <v>11150</v>
      </c>
      <c r="B420" s="162" t="s">
        <v>613</v>
      </c>
      <c r="D420" s="163">
        <v>5.0999999999999996</v>
      </c>
      <c r="E420" s="163" t="s">
        <v>195</v>
      </c>
      <c r="F420" s="162">
        <v>2021</v>
      </c>
      <c r="G420" s="164">
        <v>14698466</v>
      </c>
      <c r="H420" s="164">
        <v>101027</v>
      </c>
      <c r="I420" s="164">
        <v>3677</v>
      </c>
      <c r="J420" s="164">
        <v>4561</v>
      </c>
    </row>
    <row r="421" spans="1:10" ht="14.5" x14ac:dyDescent="0.35">
      <c r="A421" s="162">
        <v>11150</v>
      </c>
      <c r="B421" s="162" t="s">
        <v>614</v>
      </c>
      <c r="D421" s="163">
        <v>5.2</v>
      </c>
      <c r="E421" s="163" t="s">
        <v>195</v>
      </c>
      <c r="F421" s="162">
        <v>2021</v>
      </c>
      <c r="G421" s="164">
        <v>8667354</v>
      </c>
      <c r="H421" s="164">
        <v>60497</v>
      </c>
      <c r="I421" s="164">
        <v>2202</v>
      </c>
      <c r="J421" s="164">
        <v>2731</v>
      </c>
    </row>
    <row r="422" spans="1:10" ht="14.5" x14ac:dyDescent="0.35">
      <c r="A422" s="162">
        <v>11150</v>
      </c>
      <c r="B422" s="162" t="s">
        <v>615</v>
      </c>
      <c r="D422" s="163">
        <v>9</v>
      </c>
      <c r="E422" s="163" t="s">
        <v>195</v>
      </c>
      <c r="F422" s="162">
        <v>2021</v>
      </c>
      <c r="G422" s="164">
        <v>9268787</v>
      </c>
      <c r="H422" s="164">
        <v>216499</v>
      </c>
      <c r="I422" s="164">
        <v>7880</v>
      </c>
      <c r="J422" s="164">
        <v>9774</v>
      </c>
    </row>
    <row r="423" spans="1:10" ht="14.5" x14ac:dyDescent="0.35">
      <c r="A423" s="162">
        <v>11150</v>
      </c>
      <c r="B423" s="162" t="s">
        <v>616</v>
      </c>
      <c r="D423" s="163">
        <v>17.100000000000001</v>
      </c>
      <c r="E423" s="163" t="s">
        <v>195</v>
      </c>
      <c r="F423" s="162">
        <v>2021</v>
      </c>
      <c r="G423" s="164">
        <v>61453291</v>
      </c>
      <c r="H423" s="164">
        <v>551298</v>
      </c>
      <c r="I423" s="164">
        <v>20067</v>
      </c>
      <c r="J423" s="164">
        <v>24888</v>
      </c>
    </row>
    <row r="424" spans="1:10" ht="14.5" x14ac:dyDescent="0.35">
      <c r="A424" s="162">
        <v>11150</v>
      </c>
      <c r="B424" s="162" t="s">
        <v>617</v>
      </c>
      <c r="D424" s="163">
        <v>17.2</v>
      </c>
      <c r="E424" s="163" t="s">
        <v>195</v>
      </c>
      <c r="F424" s="162">
        <v>2021</v>
      </c>
      <c r="G424" s="164">
        <v>60054871</v>
      </c>
      <c r="H424" s="164">
        <v>651766</v>
      </c>
      <c r="I424" s="164">
        <v>23724</v>
      </c>
      <c r="J424" s="164">
        <v>29423</v>
      </c>
    </row>
    <row r="425" spans="1:10" ht="14.5" x14ac:dyDescent="0.35">
      <c r="A425" s="162">
        <v>11150</v>
      </c>
      <c r="B425" s="162" t="s">
        <v>618</v>
      </c>
      <c r="D425" s="163">
        <v>18</v>
      </c>
      <c r="E425" s="163" t="s">
        <v>195</v>
      </c>
      <c r="F425" s="162">
        <v>2021</v>
      </c>
      <c r="G425" s="164">
        <v>4158994</v>
      </c>
      <c r="H425" s="164">
        <v>36647</v>
      </c>
      <c r="I425" s="164">
        <v>1334</v>
      </c>
      <c r="J425" s="164">
        <v>1654</v>
      </c>
    </row>
    <row r="426" spans="1:10" ht="14.5" x14ac:dyDescent="0.35">
      <c r="A426" s="162">
        <v>11150</v>
      </c>
      <c r="B426" s="162" t="s">
        <v>619</v>
      </c>
      <c r="D426" s="163">
        <v>19.3</v>
      </c>
      <c r="E426" s="163" t="s">
        <v>195</v>
      </c>
      <c r="F426" s="162">
        <v>2021</v>
      </c>
      <c r="G426" s="164">
        <v>185656</v>
      </c>
      <c r="H426" s="164">
        <v>412163</v>
      </c>
      <c r="I426" s="164">
        <v>15002</v>
      </c>
      <c r="J426" s="164">
        <v>18607</v>
      </c>
    </row>
    <row r="427" spans="1:10" ht="14.5" x14ac:dyDescent="0.35">
      <c r="A427" s="162">
        <v>11150</v>
      </c>
      <c r="B427" s="162" t="s">
        <v>620</v>
      </c>
      <c r="D427" s="163">
        <v>19.399999999999999</v>
      </c>
      <c r="E427" s="163" t="s">
        <v>195</v>
      </c>
      <c r="F427" s="162">
        <v>2021</v>
      </c>
      <c r="G427" s="164">
        <v>58952839</v>
      </c>
      <c r="H427" s="164">
        <v>0</v>
      </c>
      <c r="I427" s="164">
        <v>0</v>
      </c>
      <c r="J427" s="164">
        <v>0</v>
      </c>
    </row>
    <row r="428" spans="1:10" ht="14.5" x14ac:dyDescent="0.35">
      <c r="A428" s="162">
        <v>11150</v>
      </c>
      <c r="B428" s="162" t="s">
        <v>621</v>
      </c>
      <c r="D428" s="163">
        <v>21.2</v>
      </c>
      <c r="E428" s="163" t="s">
        <v>195</v>
      </c>
      <c r="F428" s="162">
        <v>2021</v>
      </c>
      <c r="G428" s="164">
        <v>9342502</v>
      </c>
      <c r="H428" s="164">
        <v>91025</v>
      </c>
      <c r="I428" s="164">
        <v>3313</v>
      </c>
      <c r="J428" s="164">
        <v>4109</v>
      </c>
    </row>
    <row r="429" spans="1:10" ht="14.5" x14ac:dyDescent="0.35">
      <c r="A429" s="162">
        <v>11150</v>
      </c>
      <c r="B429" s="162" t="s">
        <v>622</v>
      </c>
      <c r="D429" s="163">
        <v>23</v>
      </c>
      <c r="E429" s="163" t="s">
        <v>195</v>
      </c>
      <c r="F429" s="162">
        <v>2021</v>
      </c>
      <c r="G429" s="164">
        <v>1091694</v>
      </c>
      <c r="H429" s="164">
        <v>11223</v>
      </c>
      <c r="I429" s="164">
        <v>408</v>
      </c>
      <c r="J429" s="164">
        <v>507</v>
      </c>
    </row>
    <row r="430" spans="1:10" ht="14.5" x14ac:dyDescent="0.35">
      <c r="A430" s="162">
        <v>11150</v>
      </c>
      <c r="B430" s="162" t="s">
        <v>623</v>
      </c>
      <c r="D430" s="163">
        <v>24</v>
      </c>
      <c r="E430" s="163" t="s">
        <v>195</v>
      </c>
      <c r="F430" s="162">
        <v>2021</v>
      </c>
      <c r="G430" s="164">
        <v>18019489</v>
      </c>
      <c r="H430" s="164">
        <v>158644</v>
      </c>
      <c r="I430" s="164">
        <v>5775</v>
      </c>
      <c r="J430" s="164">
        <v>7162</v>
      </c>
    </row>
    <row r="431" spans="1:10" ht="14.5" x14ac:dyDescent="0.35">
      <c r="A431" s="162">
        <v>11177</v>
      </c>
      <c r="B431" s="162" t="s">
        <v>624</v>
      </c>
      <c r="D431" s="163">
        <v>9</v>
      </c>
      <c r="E431" s="163" t="s">
        <v>195</v>
      </c>
      <c r="F431" s="162">
        <v>2021</v>
      </c>
      <c r="G431" s="164">
        <v>1395536</v>
      </c>
      <c r="H431" s="164">
        <v>4158</v>
      </c>
      <c r="I431" s="164">
        <v>4000</v>
      </c>
      <c r="J431" s="164">
        <v>1372</v>
      </c>
    </row>
    <row r="432" spans="1:10" ht="14.5" x14ac:dyDescent="0.35">
      <c r="A432" s="162">
        <v>11185</v>
      </c>
      <c r="B432" s="162" t="s">
        <v>625</v>
      </c>
      <c r="D432" s="163">
        <v>1</v>
      </c>
      <c r="E432" s="163" t="s">
        <v>195</v>
      </c>
      <c r="F432" s="162">
        <v>2021</v>
      </c>
      <c r="G432" s="164">
        <v>171559</v>
      </c>
      <c r="H432" s="164">
        <v>528649</v>
      </c>
      <c r="I432" s="164">
        <v>66524</v>
      </c>
      <c r="J432" s="164">
        <v>34151</v>
      </c>
    </row>
    <row r="433" spans="1:10" ht="14.5" x14ac:dyDescent="0.35">
      <c r="A433" s="162">
        <v>11185</v>
      </c>
      <c r="B433" s="162" t="s">
        <v>626</v>
      </c>
      <c r="D433" s="163">
        <v>2.1</v>
      </c>
      <c r="E433" s="163" t="s">
        <v>195</v>
      </c>
      <c r="F433" s="162">
        <v>2021</v>
      </c>
      <c r="G433" s="164">
        <v>1324042</v>
      </c>
      <c r="H433" s="164">
        <v>354276</v>
      </c>
      <c r="I433" s="164">
        <v>44000</v>
      </c>
      <c r="J433" s="164">
        <v>22587</v>
      </c>
    </row>
    <row r="434" spans="1:10" ht="14.5" x14ac:dyDescent="0.35">
      <c r="A434" s="162">
        <v>11185</v>
      </c>
      <c r="B434" s="162" t="s">
        <v>627</v>
      </c>
      <c r="D434" s="163">
        <v>4</v>
      </c>
      <c r="E434" s="163" t="s">
        <v>195</v>
      </c>
      <c r="F434" s="162">
        <v>2021</v>
      </c>
      <c r="G434" s="164">
        <v>986441</v>
      </c>
      <c r="H434" s="164">
        <v>1123229</v>
      </c>
      <c r="I434" s="164">
        <v>152729</v>
      </c>
      <c r="J434" s="164">
        <v>78404</v>
      </c>
    </row>
    <row r="435" spans="1:10" ht="14.5" x14ac:dyDescent="0.35">
      <c r="A435" s="162">
        <v>11185</v>
      </c>
      <c r="B435" s="162" t="s">
        <v>628</v>
      </c>
      <c r="D435" s="163">
        <v>17.100000000000001</v>
      </c>
      <c r="E435" s="163" t="s">
        <v>195</v>
      </c>
      <c r="F435" s="162">
        <v>2021</v>
      </c>
      <c r="G435" s="164">
        <v>7828229</v>
      </c>
      <c r="H435" s="164">
        <v>134706</v>
      </c>
      <c r="I435" s="164">
        <v>16420</v>
      </c>
      <c r="J435" s="164">
        <v>8429</v>
      </c>
    </row>
    <row r="436" spans="1:10" ht="14.5" x14ac:dyDescent="0.35">
      <c r="A436" s="162">
        <v>11185</v>
      </c>
      <c r="B436" s="162" t="s">
        <v>629</v>
      </c>
      <c r="D436" s="163">
        <v>17.2</v>
      </c>
      <c r="E436" s="163" t="s">
        <v>195</v>
      </c>
      <c r="F436" s="162">
        <v>2021</v>
      </c>
      <c r="G436" s="164">
        <v>0</v>
      </c>
      <c r="H436" s="164">
        <v>-2</v>
      </c>
      <c r="I436" s="164">
        <v>0</v>
      </c>
      <c r="J436" s="164">
        <v>0</v>
      </c>
    </row>
    <row r="437" spans="1:10" ht="14.5" x14ac:dyDescent="0.35">
      <c r="A437" s="162">
        <v>11185</v>
      </c>
      <c r="B437" s="162" t="s">
        <v>630</v>
      </c>
      <c r="D437" s="163">
        <v>19.100000000000001</v>
      </c>
      <c r="E437" s="163" t="s">
        <v>195</v>
      </c>
      <c r="F437" s="162">
        <v>2021</v>
      </c>
      <c r="G437" s="164">
        <v>179398</v>
      </c>
      <c r="H437" s="164">
        <v>213600</v>
      </c>
      <c r="I437" s="164">
        <v>22647</v>
      </c>
      <c r="J437" s="164">
        <v>11626</v>
      </c>
    </row>
    <row r="438" spans="1:10" ht="14.5" x14ac:dyDescent="0.35">
      <c r="A438" s="162">
        <v>11185</v>
      </c>
      <c r="B438" s="162" t="s">
        <v>631</v>
      </c>
      <c r="D438" s="163">
        <v>19.2</v>
      </c>
      <c r="E438" s="163" t="s">
        <v>195</v>
      </c>
      <c r="F438" s="162">
        <v>2021</v>
      </c>
      <c r="G438" s="164">
        <v>1981569</v>
      </c>
      <c r="H438" s="164">
        <v>0</v>
      </c>
      <c r="I438" s="164">
        <v>0</v>
      </c>
      <c r="J438" s="164">
        <v>0</v>
      </c>
    </row>
    <row r="439" spans="1:10" ht="14.5" x14ac:dyDescent="0.35">
      <c r="A439" s="162">
        <v>11185</v>
      </c>
      <c r="B439" s="162" t="s">
        <v>632</v>
      </c>
      <c r="D439" s="163">
        <v>21.1</v>
      </c>
      <c r="E439" s="163" t="s">
        <v>195</v>
      </c>
      <c r="F439" s="162">
        <v>2021</v>
      </c>
      <c r="G439" s="164">
        <v>35088093</v>
      </c>
      <c r="H439" s="164">
        <v>276250</v>
      </c>
      <c r="I439" s="164">
        <v>27326</v>
      </c>
      <c r="J439" s="164">
        <v>14028</v>
      </c>
    </row>
    <row r="440" spans="1:10" ht="14.5" x14ac:dyDescent="0.35">
      <c r="A440" s="162">
        <v>11198</v>
      </c>
      <c r="B440" s="162" t="s">
        <v>633</v>
      </c>
      <c r="D440" s="163">
        <v>19.100000000000001</v>
      </c>
      <c r="E440" s="163" t="s">
        <v>195</v>
      </c>
      <c r="F440" s="162">
        <v>2021</v>
      </c>
      <c r="G440" s="164">
        <v>808074</v>
      </c>
      <c r="H440" s="164">
        <v>249173</v>
      </c>
      <c r="I440" s="164">
        <v>66365</v>
      </c>
      <c r="J440" s="164">
        <v>5878</v>
      </c>
    </row>
    <row r="441" spans="1:10" ht="14.5" x14ac:dyDescent="0.35">
      <c r="A441" s="162">
        <v>11198</v>
      </c>
      <c r="B441" s="162" t="s">
        <v>634</v>
      </c>
      <c r="D441" s="163">
        <v>19.2</v>
      </c>
      <c r="E441" s="163" t="s">
        <v>195</v>
      </c>
      <c r="F441" s="162">
        <v>2021</v>
      </c>
      <c r="G441" s="164">
        <v>167315305</v>
      </c>
      <c r="H441" s="164">
        <v>0</v>
      </c>
      <c r="I441" s="164">
        <v>0</v>
      </c>
      <c r="J441" s="164">
        <v>0</v>
      </c>
    </row>
    <row r="442" spans="1:10" ht="14.5" x14ac:dyDescent="0.35">
      <c r="A442" s="162">
        <v>11198</v>
      </c>
      <c r="B442" s="162" t="s">
        <v>635</v>
      </c>
      <c r="D442" s="163">
        <v>21.1</v>
      </c>
      <c r="E442" s="163" t="s">
        <v>195</v>
      </c>
      <c r="F442" s="162">
        <v>2021</v>
      </c>
      <c r="G442" s="164">
        <v>79424963</v>
      </c>
      <c r="H442" s="164">
        <v>107187</v>
      </c>
      <c r="I442" s="164">
        <v>28548</v>
      </c>
      <c r="J442" s="164">
        <v>2529</v>
      </c>
    </row>
    <row r="443" spans="1:10" ht="14.5" x14ac:dyDescent="0.35">
      <c r="A443" s="162">
        <v>11206</v>
      </c>
      <c r="B443" s="162" t="s">
        <v>636</v>
      </c>
      <c r="D443" s="163">
        <v>5.0999999999999996</v>
      </c>
      <c r="E443" s="163" t="s">
        <v>195</v>
      </c>
      <c r="F443" s="162">
        <v>2021</v>
      </c>
      <c r="G443" s="164">
        <v>5809368</v>
      </c>
      <c r="H443" s="164">
        <v>62180</v>
      </c>
      <c r="I443" s="164">
        <v>1421</v>
      </c>
      <c r="J443" s="164">
        <v>4618</v>
      </c>
    </row>
    <row r="444" spans="1:10" ht="14.5" x14ac:dyDescent="0.35">
      <c r="A444" s="162">
        <v>11206</v>
      </c>
      <c r="B444" s="162" t="s">
        <v>637</v>
      </c>
      <c r="D444" s="163">
        <v>17.100000000000001</v>
      </c>
      <c r="E444" s="163" t="s">
        <v>195</v>
      </c>
      <c r="F444" s="162">
        <v>2021</v>
      </c>
      <c r="G444" s="164">
        <v>1166420</v>
      </c>
      <c r="H444" s="164">
        <v>12062</v>
      </c>
      <c r="I444" s="164">
        <v>319</v>
      </c>
      <c r="J444" s="164">
        <v>1036</v>
      </c>
    </row>
    <row r="445" spans="1:10" ht="14.5" x14ac:dyDescent="0.35">
      <c r="A445" s="162">
        <v>11215</v>
      </c>
      <c r="B445" s="162" t="s">
        <v>638</v>
      </c>
      <c r="D445" s="163">
        <v>1</v>
      </c>
      <c r="E445" s="163" t="s">
        <v>195</v>
      </c>
      <c r="F445" s="162">
        <v>2021</v>
      </c>
      <c r="G445" s="164">
        <v>10126484</v>
      </c>
      <c r="H445" s="164">
        <v>21249</v>
      </c>
      <c r="I445" s="164">
        <v>1016</v>
      </c>
      <c r="J445" s="164">
        <v>2587</v>
      </c>
    </row>
    <row r="446" spans="1:10" ht="14.5" x14ac:dyDescent="0.35">
      <c r="A446" s="162">
        <v>11215</v>
      </c>
      <c r="B446" s="162" t="s">
        <v>639</v>
      </c>
      <c r="D446" s="163">
        <v>2.1</v>
      </c>
      <c r="E446" s="163" t="s">
        <v>195</v>
      </c>
      <c r="F446" s="162">
        <v>2021</v>
      </c>
      <c r="G446" s="164">
        <v>57107704</v>
      </c>
      <c r="H446" s="164">
        <v>69264</v>
      </c>
      <c r="I446" s="164">
        <v>0</v>
      </c>
      <c r="J446" s="164">
        <v>0</v>
      </c>
    </row>
    <row r="447" spans="1:10" ht="14.5" x14ac:dyDescent="0.35">
      <c r="A447" s="162">
        <v>11215</v>
      </c>
      <c r="B447" s="162" t="s">
        <v>640</v>
      </c>
      <c r="D447" s="163">
        <v>4</v>
      </c>
      <c r="E447" s="163" t="s">
        <v>195</v>
      </c>
      <c r="F447" s="162">
        <v>2021</v>
      </c>
      <c r="G447" s="164">
        <v>256394454</v>
      </c>
      <c r="H447" s="164">
        <v>498511</v>
      </c>
      <c r="I447" s="164">
        <v>9410</v>
      </c>
      <c r="J447" s="164">
        <v>24681</v>
      </c>
    </row>
    <row r="448" spans="1:10" ht="14.5" x14ac:dyDescent="0.35">
      <c r="A448" s="162">
        <v>11215</v>
      </c>
      <c r="B448" s="162" t="s">
        <v>641</v>
      </c>
      <c r="D448" s="163">
        <v>9</v>
      </c>
      <c r="E448" s="163" t="s">
        <v>195</v>
      </c>
      <c r="F448" s="162">
        <v>2021</v>
      </c>
      <c r="G448" s="164">
        <v>3551007</v>
      </c>
      <c r="H448" s="164">
        <v>8634</v>
      </c>
      <c r="I448" s="164">
        <v>47</v>
      </c>
      <c r="J448" s="164">
        <v>119</v>
      </c>
    </row>
    <row r="449" spans="1:10" ht="14.5" x14ac:dyDescent="0.35">
      <c r="A449" s="162">
        <v>11215</v>
      </c>
      <c r="B449" s="162" t="s">
        <v>642</v>
      </c>
      <c r="D449" s="163">
        <v>17.100000000000001</v>
      </c>
      <c r="E449" s="163" t="s">
        <v>195</v>
      </c>
      <c r="F449" s="162">
        <v>2021</v>
      </c>
      <c r="G449" s="164">
        <v>1818116</v>
      </c>
      <c r="H449" s="164">
        <v>9872</v>
      </c>
      <c r="I449" s="164">
        <v>220</v>
      </c>
      <c r="J449" s="164">
        <v>560</v>
      </c>
    </row>
    <row r="450" spans="1:10" ht="14.5" x14ac:dyDescent="0.35">
      <c r="A450" s="162">
        <v>11231</v>
      </c>
      <c r="B450" s="162" t="s">
        <v>643</v>
      </c>
      <c r="D450" s="163">
        <v>9</v>
      </c>
      <c r="E450" s="163" t="s">
        <v>195</v>
      </c>
      <c r="F450" s="162">
        <v>2021</v>
      </c>
      <c r="G450" s="164">
        <v>11745799</v>
      </c>
      <c r="H450" s="164">
        <v>136719</v>
      </c>
      <c r="I450" s="164">
        <v>0</v>
      </c>
      <c r="J450" s="164">
        <v>2286</v>
      </c>
    </row>
    <row r="451" spans="1:10" ht="14.5" x14ac:dyDescent="0.35">
      <c r="A451" s="162">
        <v>11231</v>
      </c>
      <c r="B451" s="162" t="s">
        <v>644</v>
      </c>
      <c r="D451" s="163">
        <v>17.100000000000001</v>
      </c>
      <c r="E451" s="163" t="s">
        <v>195</v>
      </c>
      <c r="F451" s="162">
        <v>2021</v>
      </c>
      <c r="G451" s="164">
        <v>34227</v>
      </c>
      <c r="H451" s="164">
        <v>78071</v>
      </c>
      <c r="I451" s="164">
        <v>0</v>
      </c>
      <c r="J451" s="164">
        <v>1717</v>
      </c>
    </row>
    <row r="452" spans="1:10" ht="14.5" x14ac:dyDescent="0.35">
      <c r="A452" s="162">
        <v>11231</v>
      </c>
      <c r="B452" s="162" t="s">
        <v>645</v>
      </c>
      <c r="D452" s="163">
        <v>17.2</v>
      </c>
      <c r="E452" s="163" t="s">
        <v>195</v>
      </c>
      <c r="F452" s="162">
        <v>2021</v>
      </c>
      <c r="G452" s="164">
        <v>5378065</v>
      </c>
      <c r="H452" s="164">
        <v>5383</v>
      </c>
      <c r="I452" s="164">
        <v>0</v>
      </c>
      <c r="J452" s="164">
        <v>115</v>
      </c>
    </row>
    <row r="453" spans="1:10" ht="14.5" x14ac:dyDescent="0.35">
      <c r="A453" s="162">
        <v>11237</v>
      </c>
      <c r="B453" s="162" t="s">
        <v>646</v>
      </c>
      <c r="D453" s="163">
        <v>17.100000000000001</v>
      </c>
      <c r="E453" s="163" t="s">
        <v>195</v>
      </c>
      <c r="F453" s="162">
        <v>2021</v>
      </c>
      <c r="G453" s="164">
        <v>2240501</v>
      </c>
      <c r="H453" s="164">
        <v>2241</v>
      </c>
      <c r="I453" s="164">
        <v>206</v>
      </c>
      <c r="J453" s="164">
        <v>52</v>
      </c>
    </row>
    <row r="454" spans="1:10" ht="14.5" x14ac:dyDescent="0.35">
      <c r="A454" s="162">
        <v>11240</v>
      </c>
      <c r="B454" s="162" t="s">
        <v>647</v>
      </c>
      <c r="D454" s="163">
        <v>5.0999999999999996</v>
      </c>
      <c r="E454" s="163" t="s">
        <v>195</v>
      </c>
      <c r="F454" s="162">
        <v>2021</v>
      </c>
      <c r="G454" s="164">
        <v>316382</v>
      </c>
      <c r="H454" s="164">
        <v>757</v>
      </c>
      <c r="I454" s="164">
        <v>1</v>
      </c>
      <c r="J454" s="164">
        <v>29</v>
      </c>
    </row>
    <row r="455" spans="1:10" ht="14.5" x14ac:dyDescent="0.35">
      <c r="A455" s="162">
        <v>11240</v>
      </c>
      <c r="B455" s="162" t="s">
        <v>648</v>
      </c>
      <c r="D455" s="163">
        <v>5.2</v>
      </c>
      <c r="E455" s="163" t="s">
        <v>195</v>
      </c>
      <c r="F455" s="162">
        <v>2021</v>
      </c>
      <c r="G455" s="164">
        <v>8307251</v>
      </c>
      <c r="H455" s="164">
        <v>18148</v>
      </c>
      <c r="I455" s="164">
        <v>22</v>
      </c>
      <c r="J455" s="164">
        <v>638</v>
      </c>
    </row>
    <row r="456" spans="1:10" ht="14.5" x14ac:dyDescent="0.35">
      <c r="A456" s="162">
        <v>11240</v>
      </c>
      <c r="B456" s="162" t="s">
        <v>649</v>
      </c>
      <c r="D456" s="163">
        <v>17.100000000000001</v>
      </c>
      <c r="E456" s="163" t="s">
        <v>195</v>
      </c>
      <c r="F456" s="162">
        <v>2021</v>
      </c>
      <c r="G456" s="164">
        <v>7542608</v>
      </c>
      <c r="H456" s="164">
        <v>24438</v>
      </c>
      <c r="I456" s="164">
        <v>30</v>
      </c>
      <c r="J456" s="164">
        <v>1043</v>
      </c>
    </row>
    <row r="457" spans="1:10" ht="14.5" x14ac:dyDescent="0.35">
      <c r="A457" s="162">
        <v>11240</v>
      </c>
      <c r="B457" s="162" t="s">
        <v>650</v>
      </c>
      <c r="D457" s="163">
        <v>19.3</v>
      </c>
      <c r="E457" s="163" t="s">
        <v>195</v>
      </c>
      <c r="F457" s="162">
        <v>2021</v>
      </c>
      <c r="G457" s="164">
        <v>0</v>
      </c>
      <c r="H457" s="164">
        <v>98</v>
      </c>
      <c r="I457" s="164">
        <v>0</v>
      </c>
      <c r="J457" s="164">
        <v>4</v>
      </c>
    </row>
    <row r="458" spans="1:10" ht="14.5" x14ac:dyDescent="0.35">
      <c r="A458" s="162">
        <v>11240</v>
      </c>
      <c r="B458" s="162" t="s">
        <v>651</v>
      </c>
      <c r="D458" s="163">
        <v>19.399999999999999</v>
      </c>
      <c r="E458" s="163" t="s">
        <v>195</v>
      </c>
      <c r="F458" s="162">
        <v>2021</v>
      </c>
      <c r="G458" s="164">
        <v>60195</v>
      </c>
      <c r="H458" s="164">
        <v>0</v>
      </c>
      <c r="I458" s="164">
        <v>0</v>
      </c>
      <c r="J458" s="164">
        <v>0</v>
      </c>
    </row>
    <row r="459" spans="1:10" ht="14.5" x14ac:dyDescent="0.35">
      <c r="A459" s="162">
        <v>11251</v>
      </c>
      <c r="B459" s="162" t="s">
        <v>652</v>
      </c>
      <c r="D459" s="163">
        <v>1</v>
      </c>
      <c r="E459" s="163" t="s">
        <v>195</v>
      </c>
      <c r="F459" s="162">
        <v>2021</v>
      </c>
      <c r="G459" s="164">
        <v>76453</v>
      </c>
      <c r="H459" s="164">
        <v>244</v>
      </c>
      <c r="I459" s="164">
        <v>5</v>
      </c>
      <c r="J459" s="164">
        <v>52</v>
      </c>
    </row>
    <row r="460" spans="1:10" ht="14.5" x14ac:dyDescent="0.35">
      <c r="A460" s="162">
        <v>11251</v>
      </c>
      <c r="B460" s="162" t="s">
        <v>653</v>
      </c>
      <c r="D460" s="163">
        <v>4</v>
      </c>
      <c r="E460" s="163" t="s">
        <v>195</v>
      </c>
      <c r="F460" s="162">
        <v>2021</v>
      </c>
      <c r="G460" s="164">
        <v>4050997</v>
      </c>
      <c r="H460" s="164">
        <v>11685</v>
      </c>
      <c r="I460" s="164">
        <v>98</v>
      </c>
      <c r="J460" s="164">
        <v>651</v>
      </c>
    </row>
    <row r="461" spans="1:10" ht="14.5" x14ac:dyDescent="0.35">
      <c r="A461" s="162">
        <v>11251</v>
      </c>
      <c r="B461" s="162" t="s">
        <v>654</v>
      </c>
      <c r="D461" s="163">
        <v>9</v>
      </c>
      <c r="E461" s="163" t="s">
        <v>195</v>
      </c>
      <c r="F461" s="162">
        <v>2021</v>
      </c>
      <c r="G461" s="164">
        <v>55134</v>
      </c>
      <c r="H461" s="164">
        <v>261</v>
      </c>
      <c r="I461" s="164">
        <v>4</v>
      </c>
      <c r="J461" s="164">
        <v>20</v>
      </c>
    </row>
    <row r="462" spans="1:10" ht="14.5" x14ac:dyDescent="0.35">
      <c r="A462" s="162">
        <v>11251</v>
      </c>
      <c r="B462" s="162" t="s">
        <v>655</v>
      </c>
      <c r="D462" s="163">
        <v>17.100000000000001</v>
      </c>
      <c r="E462" s="163" t="s">
        <v>195</v>
      </c>
      <c r="F462" s="162">
        <v>2021</v>
      </c>
      <c r="G462" s="164">
        <v>83336</v>
      </c>
      <c r="H462" s="164">
        <v>725</v>
      </c>
      <c r="I462" s="164">
        <v>13</v>
      </c>
      <c r="J462" s="164">
        <v>69</v>
      </c>
    </row>
    <row r="463" spans="1:10" ht="14.5" x14ac:dyDescent="0.35">
      <c r="A463" s="162">
        <v>11251</v>
      </c>
      <c r="B463" s="162" t="s">
        <v>656</v>
      </c>
      <c r="D463" s="163">
        <v>19.100000000000001</v>
      </c>
      <c r="E463" s="163" t="s">
        <v>195</v>
      </c>
      <c r="F463" s="162">
        <v>2021</v>
      </c>
      <c r="G463" s="164">
        <v>112205</v>
      </c>
      <c r="H463" s="164">
        <v>13170</v>
      </c>
      <c r="I463" s="164">
        <v>65</v>
      </c>
      <c r="J463" s="164">
        <v>493</v>
      </c>
    </row>
    <row r="464" spans="1:10" ht="14.5" x14ac:dyDescent="0.35">
      <c r="A464" s="162">
        <v>11251</v>
      </c>
      <c r="B464" s="162" t="s">
        <v>657</v>
      </c>
      <c r="D464" s="163">
        <v>19.2</v>
      </c>
      <c r="E464" s="163" t="s">
        <v>195</v>
      </c>
      <c r="F464" s="162">
        <v>2021</v>
      </c>
      <c r="G464" s="164">
        <v>2490586</v>
      </c>
      <c r="H464" s="164">
        <v>0</v>
      </c>
      <c r="I464" s="164">
        <v>0</v>
      </c>
      <c r="J464" s="164">
        <v>0</v>
      </c>
    </row>
    <row r="465" spans="1:10" ht="14.5" x14ac:dyDescent="0.35">
      <c r="A465" s="162">
        <v>11251</v>
      </c>
      <c r="B465" s="162" t="s">
        <v>658</v>
      </c>
      <c r="D465" s="163">
        <v>21.1</v>
      </c>
      <c r="E465" s="163" t="s">
        <v>195</v>
      </c>
      <c r="F465" s="162">
        <v>2021</v>
      </c>
      <c r="G465" s="164">
        <v>2498023</v>
      </c>
      <c r="H465" s="164">
        <v>10434</v>
      </c>
      <c r="I465" s="164">
        <v>66</v>
      </c>
      <c r="J465" s="164">
        <v>392</v>
      </c>
    </row>
    <row r="466" spans="1:10" ht="14.5" x14ac:dyDescent="0.35">
      <c r="A466" s="162">
        <v>11252</v>
      </c>
      <c r="B466" s="162" t="s">
        <v>659</v>
      </c>
      <c r="D466" s="163">
        <v>1</v>
      </c>
      <c r="E466" s="163" t="s">
        <v>195</v>
      </c>
      <c r="F466" s="162">
        <v>2021</v>
      </c>
      <c r="G466" s="164">
        <v>183872</v>
      </c>
      <c r="H466" s="164">
        <v>5534</v>
      </c>
      <c r="I466" s="164">
        <v>91</v>
      </c>
      <c r="J466" s="164">
        <v>503</v>
      </c>
    </row>
    <row r="467" spans="1:10" ht="14.5" x14ac:dyDescent="0.35">
      <c r="A467" s="162">
        <v>11252</v>
      </c>
      <c r="B467" s="162" t="s">
        <v>660</v>
      </c>
      <c r="D467" s="163">
        <v>4</v>
      </c>
      <c r="E467" s="163" t="s">
        <v>195</v>
      </c>
      <c r="F467" s="162">
        <v>2021</v>
      </c>
      <c r="G467" s="164">
        <v>1768860</v>
      </c>
      <c r="H467" s="164">
        <v>123994</v>
      </c>
      <c r="I467" s="164">
        <v>1934</v>
      </c>
      <c r="J467" s="164">
        <v>10738</v>
      </c>
    </row>
    <row r="468" spans="1:10" ht="14.5" x14ac:dyDescent="0.35">
      <c r="A468" s="162">
        <v>11252</v>
      </c>
      <c r="B468" s="162" t="s">
        <v>661</v>
      </c>
      <c r="D468" s="163">
        <v>9</v>
      </c>
      <c r="E468" s="163" t="s">
        <v>195</v>
      </c>
      <c r="F468" s="162">
        <v>2021</v>
      </c>
      <c r="G468" s="164">
        <v>49851</v>
      </c>
      <c r="H468" s="164">
        <v>5390</v>
      </c>
      <c r="I468" s="164">
        <v>94</v>
      </c>
      <c r="J468" s="164">
        <v>493</v>
      </c>
    </row>
    <row r="469" spans="1:10" ht="14.5" x14ac:dyDescent="0.35">
      <c r="A469" s="162">
        <v>11252</v>
      </c>
      <c r="B469" s="162" t="s">
        <v>662</v>
      </c>
      <c r="D469" s="163">
        <v>17.100000000000001</v>
      </c>
      <c r="E469" s="163" t="s">
        <v>195</v>
      </c>
      <c r="F469" s="162">
        <v>2021</v>
      </c>
      <c r="G469" s="164">
        <v>597442</v>
      </c>
      <c r="H469" s="164">
        <v>12274</v>
      </c>
      <c r="I469" s="164">
        <v>229</v>
      </c>
      <c r="J469" s="164">
        <v>1151</v>
      </c>
    </row>
    <row r="470" spans="1:10" ht="14.5" x14ac:dyDescent="0.35">
      <c r="A470" s="162">
        <v>11252</v>
      </c>
      <c r="B470" s="162" t="s">
        <v>663</v>
      </c>
      <c r="D470" s="163">
        <v>19.100000000000001</v>
      </c>
      <c r="E470" s="163" t="s">
        <v>195</v>
      </c>
      <c r="F470" s="162">
        <v>2021</v>
      </c>
      <c r="G470" s="164">
        <v>1892</v>
      </c>
      <c r="H470" s="164">
        <v>97573</v>
      </c>
      <c r="I470" s="164">
        <v>1639</v>
      </c>
      <c r="J470" s="164">
        <v>8959</v>
      </c>
    </row>
    <row r="471" spans="1:10" ht="14.5" x14ac:dyDescent="0.35">
      <c r="A471" s="162">
        <v>11252</v>
      </c>
      <c r="B471" s="162" t="s">
        <v>664</v>
      </c>
      <c r="D471" s="163">
        <v>19.2</v>
      </c>
      <c r="E471" s="163" t="s">
        <v>195</v>
      </c>
      <c r="F471" s="162">
        <v>2021</v>
      </c>
      <c r="G471" s="164">
        <v>29370</v>
      </c>
      <c r="H471" s="164">
        <v>0</v>
      </c>
      <c r="I471" s="164">
        <v>0</v>
      </c>
      <c r="J471" s="164">
        <v>0</v>
      </c>
    </row>
    <row r="472" spans="1:10" ht="14.5" x14ac:dyDescent="0.35">
      <c r="A472" s="162">
        <v>11252</v>
      </c>
      <c r="B472" s="162" t="s">
        <v>665</v>
      </c>
      <c r="D472" s="163">
        <v>21.1</v>
      </c>
      <c r="E472" s="163" t="s">
        <v>195</v>
      </c>
      <c r="F472" s="162">
        <v>2021</v>
      </c>
      <c r="G472" s="164">
        <v>30277</v>
      </c>
      <c r="H472" s="164">
        <v>79609</v>
      </c>
      <c r="I472" s="164">
        <v>1303</v>
      </c>
      <c r="J472" s="164">
        <v>7340</v>
      </c>
    </row>
    <row r="473" spans="1:10" ht="14.5" x14ac:dyDescent="0.35">
      <c r="A473" s="162">
        <v>11255</v>
      </c>
      <c r="B473" s="162" t="s">
        <v>666</v>
      </c>
      <c r="D473" s="163">
        <v>9</v>
      </c>
      <c r="E473" s="163" t="s">
        <v>195</v>
      </c>
      <c r="F473" s="162">
        <v>2021</v>
      </c>
      <c r="G473" s="164">
        <v>6235180</v>
      </c>
      <c r="H473" s="164">
        <v>33000</v>
      </c>
      <c r="I473" s="164">
        <v>1247</v>
      </c>
      <c r="J473" s="164">
        <v>1257</v>
      </c>
    </row>
    <row r="474" spans="1:10" ht="14.5" x14ac:dyDescent="0.35">
      <c r="A474" s="162">
        <v>11255</v>
      </c>
      <c r="B474" s="162" t="s">
        <v>667</v>
      </c>
      <c r="D474" s="163">
        <v>17.100000000000001</v>
      </c>
      <c r="E474" s="163" t="s">
        <v>195</v>
      </c>
      <c r="F474" s="162">
        <v>2021</v>
      </c>
      <c r="G474" s="164">
        <v>34968706</v>
      </c>
      <c r="H474" s="164">
        <v>433466</v>
      </c>
      <c r="I474" s="164">
        <v>9386</v>
      </c>
      <c r="J474" s="164">
        <v>9460</v>
      </c>
    </row>
    <row r="475" spans="1:10" ht="14.5" x14ac:dyDescent="0.35">
      <c r="A475" s="162">
        <v>11371</v>
      </c>
      <c r="B475" s="162" t="s">
        <v>668</v>
      </c>
      <c r="D475" s="163">
        <v>9</v>
      </c>
      <c r="E475" s="163" t="s">
        <v>195</v>
      </c>
      <c r="F475" s="162">
        <v>2021</v>
      </c>
      <c r="G475" s="164">
        <v>5231399</v>
      </c>
      <c r="H475" s="164">
        <v>97619</v>
      </c>
      <c r="I475" s="164">
        <v>1211</v>
      </c>
      <c r="J475" s="164">
        <v>5718</v>
      </c>
    </row>
    <row r="476" spans="1:10" ht="14.5" x14ac:dyDescent="0.35">
      <c r="A476" s="162">
        <v>11371</v>
      </c>
      <c r="B476" s="162" t="s">
        <v>669</v>
      </c>
      <c r="D476" s="163">
        <v>17.100000000000001</v>
      </c>
      <c r="E476" s="163" t="s">
        <v>195</v>
      </c>
      <c r="F476" s="162">
        <v>2021</v>
      </c>
      <c r="G476" s="164">
        <v>903791</v>
      </c>
      <c r="H476" s="164">
        <v>44859</v>
      </c>
      <c r="I476" s="164">
        <v>557</v>
      </c>
      <c r="J476" s="164">
        <v>2658</v>
      </c>
    </row>
    <row r="477" spans="1:10" ht="14.5" x14ac:dyDescent="0.35">
      <c r="A477" s="162">
        <v>11371</v>
      </c>
      <c r="B477" s="162" t="s">
        <v>670</v>
      </c>
      <c r="D477" s="163">
        <v>19.3</v>
      </c>
      <c r="E477" s="163" t="s">
        <v>195</v>
      </c>
      <c r="F477" s="162">
        <v>2021</v>
      </c>
      <c r="G477" s="164">
        <v>410609</v>
      </c>
      <c r="H477" s="164">
        <v>701946</v>
      </c>
      <c r="I477" s="164">
        <v>8709</v>
      </c>
      <c r="J477" s="164">
        <v>43504</v>
      </c>
    </row>
    <row r="478" spans="1:10" ht="14.5" x14ac:dyDescent="0.35">
      <c r="A478" s="162">
        <v>11371</v>
      </c>
      <c r="B478" s="162" t="s">
        <v>671</v>
      </c>
      <c r="D478" s="163">
        <v>19.399999999999999</v>
      </c>
      <c r="E478" s="163" t="s">
        <v>195</v>
      </c>
      <c r="F478" s="162">
        <v>2021</v>
      </c>
      <c r="G478" s="164">
        <v>58168382</v>
      </c>
      <c r="H478" s="164">
        <v>0</v>
      </c>
      <c r="I478" s="164">
        <v>0</v>
      </c>
      <c r="J478" s="164">
        <v>0</v>
      </c>
    </row>
    <row r="479" spans="1:10" ht="14.5" x14ac:dyDescent="0.35">
      <c r="A479" s="162">
        <v>11371</v>
      </c>
      <c r="B479" s="162" t="s">
        <v>672</v>
      </c>
      <c r="D479" s="163">
        <v>21.2</v>
      </c>
      <c r="E479" s="163" t="s">
        <v>195</v>
      </c>
      <c r="F479" s="162">
        <v>2021</v>
      </c>
      <c r="G479" s="164">
        <v>22220437</v>
      </c>
      <c r="H479" s="164">
        <v>348200</v>
      </c>
      <c r="I479" s="164">
        <v>4320</v>
      </c>
      <c r="J479" s="164">
        <v>22518</v>
      </c>
    </row>
    <row r="480" spans="1:10" ht="14.5" x14ac:dyDescent="0.35">
      <c r="A480" s="162">
        <v>11452</v>
      </c>
      <c r="B480" s="162" t="s">
        <v>673</v>
      </c>
      <c r="D480" s="163">
        <v>9</v>
      </c>
      <c r="E480" s="163" t="s">
        <v>195</v>
      </c>
      <c r="F480" s="162">
        <v>2021</v>
      </c>
      <c r="G480" s="164">
        <v>34821</v>
      </c>
      <c r="H480" s="164">
        <v>439</v>
      </c>
      <c r="I480" s="164">
        <v>34</v>
      </c>
      <c r="J480" s="164">
        <v>120</v>
      </c>
    </row>
    <row r="481" spans="1:10" ht="14.5" x14ac:dyDescent="0.35">
      <c r="A481" s="162">
        <v>11452</v>
      </c>
      <c r="B481" s="162" t="s">
        <v>674</v>
      </c>
      <c r="D481" s="163">
        <v>17.100000000000001</v>
      </c>
      <c r="E481" s="163" t="s">
        <v>195</v>
      </c>
      <c r="F481" s="162">
        <v>2021</v>
      </c>
      <c r="G481" s="164">
        <v>356912</v>
      </c>
      <c r="H481" s="164">
        <v>4116</v>
      </c>
      <c r="I481" s="164">
        <v>323</v>
      </c>
      <c r="J481" s="164">
        <v>1123</v>
      </c>
    </row>
    <row r="482" spans="1:10" ht="14.5" x14ac:dyDescent="0.35">
      <c r="A482" s="162">
        <v>11452</v>
      </c>
      <c r="B482" s="162" t="s">
        <v>675</v>
      </c>
      <c r="D482" s="163">
        <v>17.2</v>
      </c>
      <c r="E482" s="163" t="s">
        <v>195</v>
      </c>
      <c r="F482" s="162">
        <v>2021</v>
      </c>
      <c r="G482" s="164">
        <v>0</v>
      </c>
      <c r="H482" s="164">
        <v>245</v>
      </c>
      <c r="I482" s="164">
        <v>19</v>
      </c>
      <c r="J482" s="164">
        <v>67</v>
      </c>
    </row>
    <row r="483" spans="1:10" ht="14.5" x14ac:dyDescent="0.35">
      <c r="A483" s="162">
        <v>11499</v>
      </c>
      <c r="B483" s="162" t="s">
        <v>676</v>
      </c>
      <c r="D483" s="163">
        <v>17.100000000000001</v>
      </c>
      <c r="E483" s="163" t="s">
        <v>195</v>
      </c>
      <c r="F483" s="162">
        <v>2021</v>
      </c>
      <c r="G483" s="164">
        <v>422342</v>
      </c>
      <c r="H483" s="164">
        <v>1082</v>
      </c>
      <c r="I483" s="164">
        <v>0</v>
      </c>
      <c r="J483" s="164">
        <v>191</v>
      </c>
    </row>
    <row r="484" spans="1:10" ht="14.5" x14ac:dyDescent="0.35">
      <c r="A484" s="162">
        <v>11521</v>
      </c>
      <c r="B484" s="162" t="s">
        <v>677</v>
      </c>
      <c r="D484" s="163">
        <v>19.100000000000001</v>
      </c>
      <c r="E484" s="163" t="s">
        <v>195</v>
      </c>
      <c r="F484" s="162">
        <v>2021</v>
      </c>
      <c r="G484" s="164">
        <v>4430851</v>
      </c>
      <c r="H484" s="164">
        <v>100471</v>
      </c>
      <c r="I484" s="164">
        <v>6578</v>
      </c>
      <c r="J484" s="164">
        <v>3597</v>
      </c>
    </row>
    <row r="485" spans="1:10" ht="14.5" x14ac:dyDescent="0.35">
      <c r="A485" s="162">
        <v>11521</v>
      </c>
      <c r="B485" s="162" t="s">
        <v>678</v>
      </c>
      <c r="D485" s="163">
        <v>19.2</v>
      </c>
      <c r="E485" s="163" t="s">
        <v>195</v>
      </c>
      <c r="F485" s="162">
        <v>2021</v>
      </c>
      <c r="G485" s="164">
        <v>96039768</v>
      </c>
      <c r="H485" s="164">
        <v>0</v>
      </c>
      <c r="I485" s="164">
        <v>0</v>
      </c>
      <c r="J485" s="164">
        <v>0</v>
      </c>
    </row>
    <row r="486" spans="1:10" ht="14.5" x14ac:dyDescent="0.35">
      <c r="A486" s="162">
        <v>11521</v>
      </c>
      <c r="B486" s="162" t="s">
        <v>679</v>
      </c>
      <c r="D486" s="163">
        <v>21.1</v>
      </c>
      <c r="E486" s="163" t="s">
        <v>195</v>
      </c>
      <c r="F486" s="162">
        <v>2021</v>
      </c>
      <c r="G486" s="164">
        <v>111949967</v>
      </c>
      <c r="H486" s="164">
        <v>111950</v>
      </c>
      <c r="I486" s="164">
        <v>7754</v>
      </c>
      <c r="J486" s="164">
        <v>4003</v>
      </c>
    </row>
    <row r="487" spans="1:10" ht="14.5" x14ac:dyDescent="0.35">
      <c r="A487" s="162">
        <v>11551</v>
      </c>
      <c r="B487" s="162" t="s">
        <v>680</v>
      </c>
      <c r="D487" s="163">
        <v>17.100000000000001</v>
      </c>
      <c r="E487" s="163" t="s">
        <v>195</v>
      </c>
      <c r="F487" s="162">
        <v>2021</v>
      </c>
      <c r="G487" s="164">
        <v>8338392</v>
      </c>
      <c r="H487" s="164">
        <v>225214</v>
      </c>
      <c r="I487" s="164">
        <v>5388</v>
      </c>
      <c r="J487" s="164">
        <v>3918</v>
      </c>
    </row>
    <row r="488" spans="1:10" ht="14.5" x14ac:dyDescent="0.35">
      <c r="A488" s="162">
        <v>11551</v>
      </c>
      <c r="B488" s="162" t="s">
        <v>681</v>
      </c>
      <c r="D488" s="163">
        <v>17.2</v>
      </c>
      <c r="E488" s="163" t="s">
        <v>195</v>
      </c>
      <c r="F488" s="162">
        <v>2021</v>
      </c>
      <c r="G488" s="164">
        <v>9074364</v>
      </c>
      <c r="H488" s="164">
        <v>141667</v>
      </c>
      <c r="I488" s="164">
        <v>2762</v>
      </c>
      <c r="J488" s="164">
        <v>2009</v>
      </c>
    </row>
    <row r="489" spans="1:10" ht="14.5" x14ac:dyDescent="0.35">
      <c r="A489" s="162">
        <v>11551</v>
      </c>
      <c r="B489" s="162" t="s">
        <v>682</v>
      </c>
      <c r="D489" s="163">
        <v>24</v>
      </c>
      <c r="E489" s="163" t="s">
        <v>195</v>
      </c>
      <c r="F489" s="162">
        <v>2021</v>
      </c>
      <c r="G489" s="164">
        <v>18609979</v>
      </c>
      <c r="H489" s="164">
        <v>83781</v>
      </c>
      <c r="I489" s="164">
        <v>1728</v>
      </c>
      <c r="J489" s="164">
        <v>1257</v>
      </c>
    </row>
    <row r="490" spans="1:10" ht="14.5" x14ac:dyDescent="0.35">
      <c r="A490" s="162">
        <v>11558</v>
      </c>
      <c r="B490" s="162" t="s">
        <v>683</v>
      </c>
      <c r="D490" s="163">
        <v>19.100000000000001</v>
      </c>
      <c r="E490" s="163" t="s">
        <v>195</v>
      </c>
      <c r="F490" s="162">
        <v>2021</v>
      </c>
      <c r="G490" s="164">
        <v>6909</v>
      </c>
      <c r="H490" s="164">
        <v>152298</v>
      </c>
      <c r="I490" s="164">
        <v>0</v>
      </c>
      <c r="J490" s="164">
        <v>1446</v>
      </c>
    </row>
    <row r="491" spans="1:10" ht="14.5" x14ac:dyDescent="0.35">
      <c r="A491" s="162">
        <v>11558</v>
      </c>
      <c r="B491" s="162" t="s">
        <v>684</v>
      </c>
      <c r="D491" s="163">
        <v>19.2</v>
      </c>
      <c r="E491" s="163" t="s">
        <v>195</v>
      </c>
      <c r="F491" s="162">
        <v>2021</v>
      </c>
      <c r="G491" s="164">
        <v>12296510</v>
      </c>
      <c r="H491" s="164">
        <v>0</v>
      </c>
      <c r="I491" s="164">
        <v>0</v>
      </c>
      <c r="J491" s="164">
        <v>0</v>
      </c>
    </row>
    <row r="492" spans="1:10" ht="14.5" x14ac:dyDescent="0.35">
      <c r="A492" s="162">
        <v>11558</v>
      </c>
      <c r="B492" s="162" t="s">
        <v>685</v>
      </c>
      <c r="D492" s="163">
        <v>21.1</v>
      </c>
      <c r="E492" s="163" t="s">
        <v>195</v>
      </c>
      <c r="F492" s="162">
        <v>2021</v>
      </c>
      <c r="G492" s="164">
        <v>4139510</v>
      </c>
      <c r="H492" s="164">
        <v>41049</v>
      </c>
      <c r="I492" s="164">
        <v>0</v>
      </c>
      <c r="J492" s="164">
        <v>390</v>
      </c>
    </row>
    <row r="493" spans="1:10" ht="14.5" x14ac:dyDescent="0.35">
      <c r="A493" s="162">
        <v>11588</v>
      </c>
      <c r="B493" s="162" t="s">
        <v>686</v>
      </c>
      <c r="D493" s="163">
        <v>11</v>
      </c>
      <c r="E493" s="163" t="s">
        <v>195</v>
      </c>
      <c r="F493" s="162">
        <v>2021</v>
      </c>
      <c r="G493" s="164">
        <v>10631</v>
      </c>
      <c r="H493" s="164">
        <v>10</v>
      </c>
      <c r="I493" s="164">
        <v>1</v>
      </c>
      <c r="J493" s="164">
        <v>109</v>
      </c>
    </row>
    <row r="494" spans="1:10" ht="14.5" x14ac:dyDescent="0.35">
      <c r="A494" s="162">
        <v>11592</v>
      </c>
      <c r="B494" s="162" t="s">
        <v>687</v>
      </c>
      <c r="D494" s="163">
        <v>23</v>
      </c>
      <c r="E494" s="163" t="s">
        <v>195</v>
      </c>
      <c r="F494" s="162">
        <v>2021</v>
      </c>
      <c r="G494" s="164">
        <v>6519</v>
      </c>
      <c r="H494" s="164">
        <v>94</v>
      </c>
      <c r="I494" s="164">
        <v>3</v>
      </c>
      <c r="J494" s="164">
        <v>22</v>
      </c>
    </row>
    <row r="495" spans="1:10" ht="14.5" x14ac:dyDescent="0.35">
      <c r="A495" s="162">
        <v>11592</v>
      </c>
      <c r="B495" s="162" t="s">
        <v>688</v>
      </c>
      <c r="D495" s="163">
        <v>24</v>
      </c>
      <c r="E495" s="163" t="s">
        <v>195</v>
      </c>
      <c r="F495" s="162">
        <v>2021</v>
      </c>
      <c r="G495" s="164">
        <v>2625935</v>
      </c>
      <c r="H495" s="164">
        <v>24604</v>
      </c>
      <c r="I495" s="164">
        <v>882</v>
      </c>
      <c r="J495" s="164">
        <v>5837</v>
      </c>
    </row>
    <row r="496" spans="1:10" ht="14.5" x14ac:dyDescent="0.35">
      <c r="A496" s="162">
        <v>11595</v>
      </c>
      <c r="B496" s="162" t="s">
        <v>689</v>
      </c>
      <c r="D496" s="163">
        <v>24</v>
      </c>
      <c r="E496" s="163" t="s">
        <v>195</v>
      </c>
      <c r="F496" s="162">
        <v>2021</v>
      </c>
      <c r="G496" s="164">
        <v>4051029</v>
      </c>
      <c r="H496" s="164">
        <v>49259</v>
      </c>
      <c r="I496" s="164">
        <v>8457</v>
      </c>
      <c r="J496" s="164">
        <v>3181</v>
      </c>
    </row>
    <row r="497" spans="1:10" ht="14.5" x14ac:dyDescent="0.35">
      <c r="A497" s="162">
        <v>11600</v>
      </c>
      <c r="B497" s="162" t="s">
        <v>690</v>
      </c>
      <c r="D497" s="163">
        <v>9</v>
      </c>
      <c r="E497" s="163" t="s">
        <v>195</v>
      </c>
      <c r="F497" s="162">
        <v>2021</v>
      </c>
      <c r="G497" s="164">
        <v>22145</v>
      </c>
      <c r="H497" s="164">
        <v>94</v>
      </c>
      <c r="I497" s="164">
        <v>0</v>
      </c>
      <c r="J497" s="164">
        <v>1</v>
      </c>
    </row>
    <row r="498" spans="1:10" ht="14.5" x14ac:dyDescent="0.35">
      <c r="A498" s="162">
        <v>11600</v>
      </c>
      <c r="B498" s="162" t="s">
        <v>691</v>
      </c>
      <c r="D498" s="163">
        <v>17.100000000000001</v>
      </c>
      <c r="E498" s="163" t="s">
        <v>195</v>
      </c>
      <c r="F498" s="162">
        <v>2021</v>
      </c>
      <c r="G498" s="164">
        <v>4489817</v>
      </c>
      <c r="H498" s="164">
        <v>16601</v>
      </c>
      <c r="I498" s="164">
        <v>0</v>
      </c>
      <c r="J498" s="164">
        <v>193</v>
      </c>
    </row>
    <row r="499" spans="1:10" ht="14.5" x14ac:dyDescent="0.35">
      <c r="A499" s="162">
        <v>11630</v>
      </c>
      <c r="B499" s="162" t="s">
        <v>692</v>
      </c>
      <c r="D499" s="163">
        <v>9</v>
      </c>
      <c r="E499" s="163" t="s">
        <v>195</v>
      </c>
      <c r="F499" s="162">
        <v>2021</v>
      </c>
      <c r="G499" s="164">
        <v>70300141</v>
      </c>
      <c r="H499" s="164">
        <v>829054</v>
      </c>
      <c r="I499" s="164">
        <v>45387</v>
      </c>
      <c r="J499" s="164">
        <v>50653</v>
      </c>
    </row>
    <row r="500" spans="1:10" ht="14.5" x14ac:dyDescent="0.35">
      <c r="A500" s="162">
        <v>11630</v>
      </c>
      <c r="B500" s="162" t="s">
        <v>693</v>
      </c>
      <c r="D500" s="163">
        <v>21.1</v>
      </c>
      <c r="E500" s="163" t="s">
        <v>195</v>
      </c>
      <c r="F500" s="162">
        <v>2021</v>
      </c>
      <c r="G500" s="164">
        <v>3</v>
      </c>
      <c r="H500" s="164">
        <v>0</v>
      </c>
      <c r="I500" s="164">
        <v>0</v>
      </c>
      <c r="J500" s="164">
        <v>0</v>
      </c>
    </row>
    <row r="501" spans="1:10" ht="14.5" x14ac:dyDescent="0.35">
      <c r="A501" s="162">
        <v>11673</v>
      </c>
      <c r="B501" s="162" t="s">
        <v>694</v>
      </c>
      <c r="D501" s="163">
        <v>9</v>
      </c>
      <c r="E501" s="163" t="s">
        <v>195</v>
      </c>
      <c r="F501" s="162">
        <v>2021</v>
      </c>
      <c r="G501" s="164">
        <v>393173</v>
      </c>
      <c r="H501" s="164">
        <v>986</v>
      </c>
      <c r="I501" s="164">
        <v>56</v>
      </c>
      <c r="J501" s="164">
        <v>46</v>
      </c>
    </row>
    <row r="502" spans="1:10" ht="14.5" x14ac:dyDescent="0.35">
      <c r="A502" s="162">
        <v>11673</v>
      </c>
      <c r="B502" s="162" t="s">
        <v>695</v>
      </c>
      <c r="D502" s="163">
        <v>17.100000000000001</v>
      </c>
      <c r="E502" s="163" t="s">
        <v>195</v>
      </c>
      <c r="F502" s="162">
        <v>2021</v>
      </c>
      <c r="G502" s="164">
        <v>17878</v>
      </c>
      <c r="H502" s="164">
        <v>32</v>
      </c>
      <c r="I502" s="164">
        <v>2</v>
      </c>
      <c r="J502" s="164">
        <v>1</v>
      </c>
    </row>
    <row r="503" spans="1:10" ht="14.5" x14ac:dyDescent="0.35">
      <c r="A503" s="162">
        <v>11673</v>
      </c>
      <c r="B503" s="162" t="s">
        <v>696</v>
      </c>
      <c r="D503" s="163">
        <v>18</v>
      </c>
      <c r="E503" s="163" t="s">
        <v>195</v>
      </c>
      <c r="F503" s="162">
        <v>2021</v>
      </c>
      <c r="G503" s="164">
        <v>18</v>
      </c>
      <c r="H503" s="164">
        <v>0</v>
      </c>
      <c r="I503" s="164">
        <v>0</v>
      </c>
      <c r="J503" s="164">
        <v>0</v>
      </c>
    </row>
    <row r="504" spans="1:10" ht="14.5" x14ac:dyDescent="0.35">
      <c r="A504" s="162">
        <v>11673</v>
      </c>
      <c r="B504" s="162" t="s">
        <v>697</v>
      </c>
      <c r="D504" s="163">
        <v>19.3</v>
      </c>
      <c r="E504" s="163" t="s">
        <v>195</v>
      </c>
      <c r="F504" s="162">
        <v>2021</v>
      </c>
      <c r="G504" s="164">
        <v>239564</v>
      </c>
      <c r="H504" s="164">
        <v>51993</v>
      </c>
      <c r="I504" s="164">
        <v>2969</v>
      </c>
      <c r="J504" s="164">
        <v>2439</v>
      </c>
    </row>
    <row r="505" spans="1:10" ht="14.5" x14ac:dyDescent="0.35">
      <c r="A505" s="162">
        <v>11673</v>
      </c>
      <c r="B505" s="162" t="s">
        <v>698</v>
      </c>
      <c r="D505" s="163">
        <v>19.399999999999999</v>
      </c>
      <c r="E505" s="163" t="s">
        <v>195</v>
      </c>
      <c r="F505" s="162">
        <v>2021</v>
      </c>
      <c r="G505" s="164">
        <v>15240407</v>
      </c>
      <c r="H505" s="164">
        <v>0</v>
      </c>
      <c r="I505" s="164">
        <v>0</v>
      </c>
      <c r="J505" s="164">
        <v>0</v>
      </c>
    </row>
    <row r="506" spans="1:10" ht="14.5" x14ac:dyDescent="0.35">
      <c r="A506" s="162">
        <v>11673</v>
      </c>
      <c r="B506" s="162" t="s">
        <v>699</v>
      </c>
      <c r="D506" s="163">
        <v>21.2</v>
      </c>
      <c r="E506" s="163" t="s">
        <v>195</v>
      </c>
      <c r="F506" s="162">
        <v>2021</v>
      </c>
      <c r="G506" s="164">
        <v>2669162</v>
      </c>
      <c r="H506" s="164">
        <v>11186</v>
      </c>
      <c r="I506" s="164">
        <v>639</v>
      </c>
      <c r="J506" s="164">
        <v>525</v>
      </c>
    </row>
    <row r="507" spans="1:10" ht="14.5" x14ac:dyDescent="0.35">
      <c r="A507" s="162">
        <v>11770</v>
      </c>
      <c r="B507" s="162" t="s">
        <v>700</v>
      </c>
      <c r="D507" s="163">
        <v>5.0999999999999996</v>
      </c>
      <c r="E507" s="163" t="s">
        <v>195</v>
      </c>
      <c r="F507" s="162">
        <v>2021</v>
      </c>
      <c r="G507" s="164">
        <v>893481</v>
      </c>
      <c r="H507" s="164">
        <v>1578</v>
      </c>
      <c r="I507" s="164">
        <v>28</v>
      </c>
      <c r="J507" s="164">
        <v>64</v>
      </c>
    </row>
    <row r="508" spans="1:10" ht="14.5" x14ac:dyDescent="0.35">
      <c r="A508" s="162">
        <v>11770</v>
      </c>
      <c r="B508" s="162" t="s">
        <v>701</v>
      </c>
      <c r="D508" s="163">
        <v>5.2</v>
      </c>
      <c r="E508" s="163" t="s">
        <v>195</v>
      </c>
      <c r="F508" s="162">
        <v>2021</v>
      </c>
      <c r="G508" s="164">
        <v>875146</v>
      </c>
      <c r="H508" s="164">
        <v>2926</v>
      </c>
      <c r="I508" s="164">
        <v>53</v>
      </c>
      <c r="J508" s="164">
        <v>120</v>
      </c>
    </row>
    <row r="509" spans="1:10" ht="14.5" x14ac:dyDescent="0.35">
      <c r="A509" s="162">
        <v>11770</v>
      </c>
      <c r="B509" s="162" t="s">
        <v>702</v>
      </c>
      <c r="D509" s="163">
        <v>9</v>
      </c>
      <c r="E509" s="163" t="s">
        <v>195</v>
      </c>
      <c r="F509" s="162">
        <v>2021</v>
      </c>
      <c r="G509" s="164">
        <v>4864</v>
      </c>
      <c r="H509" s="164">
        <v>79974</v>
      </c>
      <c r="I509" s="164">
        <v>1440</v>
      </c>
      <c r="J509" s="164">
        <v>3268</v>
      </c>
    </row>
    <row r="510" spans="1:10" ht="14.5" x14ac:dyDescent="0.35">
      <c r="A510" s="162">
        <v>11770</v>
      </c>
      <c r="B510" s="162" t="s">
        <v>703</v>
      </c>
      <c r="D510" s="163">
        <v>17.100000000000001</v>
      </c>
      <c r="E510" s="163" t="s">
        <v>195</v>
      </c>
      <c r="F510" s="162">
        <v>2021</v>
      </c>
      <c r="G510" s="164">
        <v>0</v>
      </c>
      <c r="H510" s="164">
        <v>12536</v>
      </c>
      <c r="I510" s="164">
        <v>226</v>
      </c>
      <c r="J510" s="164">
        <v>512</v>
      </c>
    </row>
    <row r="511" spans="1:10" ht="14.5" x14ac:dyDescent="0.35">
      <c r="A511" s="162">
        <v>11770</v>
      </c>
      <c r="B511" s="162" t="s">
        <v>704</v>
      </c>
      <c r="D511" s="163">
        <v>17.2</v>
      </c>
      <c r="E511" s="163" t="s">
        <v>195</v>
      </c>
      <c r="F511" s="162">
        <v>2021</v>
      </c>
      <c r="G511" s="164">
        <v>78388</v>
      </c>
      <c r="H511" s="164">
        <v>170</v>
      </c>
      <c r="I511" s="164">
        <v>3</v>
      </c>
      <c r="J511" s="164">
        <v>7</v>
      </c>
    </row>
    <row r="512" spans="1:10" ht="14.5" x14ac:dyDescent="0.35">
      <c r="A512" s="162">
        <v>11770</v>
      </c>
      <c r="B512" s="162" t="s">
        <v>705</v>
      </c>
      <c r="D512" s="163">
        <v>19.3</v>
      </c>
      <c r="E512" s="163" t="s">
        <v>195</v>
      </c>
      <c r="F512" s="162">
        <v>2021</v>
      </c>
      <c r="G512" s="164">
        <v>0</v>
      </c>
      <c r="H512" s="164">
        <v>1647088</v>
      </c>
      <c r="I512" s="164">
        <v>29655</v>
      </c>
      <c r="J512" s="164">
        <v>67305</v>
      </c>
    </row>
    <row r="513" spans="1:10" ht="14.5" x14ac:dyDescent="0.35">
      <c r="A513" s="162">
        <v>11770</v>
      </c>
      <c r="B513" s="162" t="s">
        <v>706</v>
      </c>
      <c r="D513" s="163">
        <v>19.399999999999999</v>
      </c>
      <c r="E513" s="163" t="s">
        <v>195</v>
      </c>
      <c r="F513" s="162">
        <v>2021</v>
      </c>
      <c r="G513" s="164">
        <v>109688164</v>
      </c>
      <c r="H513" s="164">
        <v>0</v>
      </c>
      <c r="I513" s="164">
        <v>0</v>
      </c>
      <c r="J513" s="164">
        <v>0</v>
      </c>
    </row>
    <row r="514" spans="1:10" ht="14.5" x14ac:dyDescent="0.35">
      <c r="A514" s="162">
        <v>11770</v>
      </c>
      <c r="B514" s="162" t="s">
        <v>707</v>
      </c>
      <c r="D514" s="163">
        <v>21.2</v>
      </c>
      <c r="E514" s="163" t="s">
        <v>195</v>
      </c>
      <c r="F514" s="162">
        <v>2021</v>
      </c>
      <c r="G514" s="164">
        <v>7839724</v>
      </c>
      <c r="H514" s="164">
        <v>437512</v>
      </c>
      <c r="I514" s="164">
        <v>7877</v>
      </c>
      <c r="J514" s="164">
        <v>17878</v>
      </c>
    </row>
    <row r="515" spans="1:10" ht="14.5" x14ac:dyDescent="0.35">
      <c r="A515" s="162">
        <v>11800</v>
      </c>
      <c r="B515" s="162" t="s">
        <v>708</v>
      </c>
      <c r="D515" s="163">
        <v>19.100000000000001</v>
      </c>
      <c r="E515" s="163" t="s">
        <v>195</v>
      </c>
      <c r="F515" s="162">
        <v>2021</v>
      </c>
      <c r="G515" s="164">
        <v>33242</v>
      </c>
      <c r="H515" s="164">
        <v>5558</v>
      </c>
      <c r="I515" s="164">
        <v>1027</v>
      </c>
      <c r="J515" s="164">
        <v>546</v>
      </c>
    </row>
    <row r="516" spans="1:10" ht="14.5" x14ac:dyDescent="0.35">
      <c r="A516" s="162">
        <v>11800</v>
      </c>
      <c r="B516" s="162" t="s">
        <v>709</v>
      </c>
      <c r="D516" s="163">
        <v>19.2</v>
      </c>
      <c r="E516" s="163" t="s">
        <v>195</v>
      </c>
      <c r="F516" s="162">
        <v>2021</v>
      </c>
      <c r="G516" s="164">
        <v>262041</v>
      </c>
      <c r="H516" s="164">
        <v>0</v>
      </c>
      <c r="I516" s="164">
        <v>0</v>
      </c>
      <c r="J516" s="164">
        <v>0</v>
      </c>
    </row>
    <row r="517" spans="1:10" ht="14.5" x14ac:dyDescent="0.35">
      <c r="A517" s="162">
        <v>11800</v>
      </c>
      <c r="B517" s="162" t="s">
        <v>710</v>
      </c>
      <c r="D517" s="163">
        <v>21.1</v>
      </c>
      <c r="E517" s="163" t="s">
        <v>195</v>
      </c>
      <c r="F517" s="162">
        <v>2021</v>
      </c>
      <c r="G517" s="164">
        <v>217548</v>
      </c>
      <c r="H517" s="164">
        <v>3633</v>
      </c>
      <c r="I517" s="164">
        <v>677</v>
      </c>
      <c r="J517" s="164">
        <v>360</v>
      </c>
    </row>
    <row r="518" spans="1:10" ht="14.5" x14ac:dyDescent="0.35">
      <c r="A518" s="162">
        <v>11835</v>
      </c>
      <c r="B518" s="162" t="s">
        <v>711</v>
      </c>
      <c r="D518" s="163">
        <v>17.100000000000001</v>
      </c>
      <c r="E518" s="163" t="s">
        <v>195</v>
      </c>
      <c r="F518" s="162">
        <v>2021</v>
      </c>
      <c r="G518" s="164">
        <v>10030376</v>
      </c>
      <c r="H518" s="164">
        <v>43054</v>
      </c>
      <c r="I518" s="164">
        <v>0</v>
      </c>
      <c r="J518" s="164">
        <v>2286</v>
      </c>
    </row>
    <row r="519" spans="1:10" ht="14.5" x14ac:dyDescent="0.35">
      <c r="A519" s="162">
        <v>11843</v>
      </c>
      <c r="B519" s="162" t="s">
        <v>712</v>
      </c>
      <c r="D519" s="163">
        <v>11</v>
      </c>
      <c r="E519" s="163" t="s">
        <v>195</v>
      </c>
      <c r="F519" s="162">
        <v>2021</v>
      </c>
      <c r="G519" s="164">
        <v>52136052</v>
      </c>
      <c r="H519" s="164">
        <v>683506</v>
      </c>
      <c r="I519" s="164">
        <v>42862</v>
      </c>
      <c r="J519" s="164">
        <v>29712</v>
      </c>
    </row>
    <row r="520" spans="1:10" ht="14.5" x14ac:dyDescent="0.35">
      <c r="A520" s="162">
        <v>11843</v>
      </c>
      <c r="B520" s="162" t="s">
        <v>713</v>
      </c>
      <c r="D520" s="163">
        <v>17.100000000000001</v>
      </c>
      <c r="E520" s="163" t="s">
        <v>195</v>
      </c>
      <c r="F520" s="162">
        <v>2021</v>
      </c>
      <c r="G520" s="164">
        <v>286097</v>
      </c>
      <c r="H520" s="164">
        <v>5940</v>
      </c>
      <c r="I520" s="164">
        <v>372</v>
      </c>
      <c r="J520" s="164">
        <v>258</v>
      </c>
    </row>
    <row r="521" spans="1:10" ht="14.5" x14ac:dyDescent="0.35">
      <c r="A521" s="162">
        <v>11843</v>
      </c>
      <c r="B521" s="162" t="s">
        <v>714</v>
      </c>
      <c r="D521" s="163">
        <v>17.2</v>
      </c>
      <c r="E521" s="163" t="s">
        <v>195</v>
      </c>
      <c r="F521" s="162">
        <v>2021</v>
      </c>
      <c r="G521" s="164">
        <v>58803</v>
      </c>
      <c r="H521" s="164">
        <v>2273</v>
      </c>
      <c r="I521" s="164">
        <v>143</v>
      </c>
      <c r="J521" s="164">
        <v>99</v>
      </c>
    </row>
    <row r="522" spans="1:10" ht="14.5" x14ac:dyDescent="0.35">
      <c r="A522" s="162">
        <v>11851</v>
      </c>
      <c r="B522" s="162" t="s">
        <v>715</v>
      </c>
      <c r="D522" s="163">
        <v>9</v>
      </c>
      <c r="E522" s="163" t="s">
        <v>195</v>
      </c>
      <c r="F522" s="162">
        <v>2021</v>
      </c>
      <c r="G522" s="164">
        <v>16106130</v>
      </c>
      <c r="H522" s="164">
        <v>22072</v>
      </c>
      <c r="I522" s="164">
        <v>2434</v>
      </c>
      <c r="J522" s="164">
        <v>1490</v>
      </c>
    </row>
    <row r="523" spans="1:10" ht="14.5" x14ac:dyDescent="0.35">
      <c r="A523" s="162">
        <v>11851</v>
      </c>
      <c r="B523" s="162" t="s">
        <v>716</v>
      </c>
      <c r="D523" s="163">
        <v>17.100000000000001</v>
      </c>
      <c r="E523" s="163" t="s">
        <v>195</v>
      </c>
      <c r="F523" s="162">
        <v>2021</v>
      </c>
      <c r="G523" s="164">
        <v>2676310</v>
      </c>
      <c r="H523" s="164">
        <v>5130</v>
      </c>
      <c r="I523" s="164">
        <v>566</v>
      </c>
      <c r="J523" s="164">
        <v>351</v>
      </c>
    </row>
    <row r="524" spans="1:10" ht="14.5" x14ac:dyDescent="0.35">
      <c r="A524" s="162">
        <v>11853</v>
      </c>
      <c r="B524" s="162" t="s">
        <v>717</v>
      </c>
      <c r="D524" s="163">
        <v>1</v>
      </c>
      <c r="E524" s="163" t="s">
        <v>195</v>
      </c>
      <c r="F524" s="162">
        <v>2021</v>
      </c>
      <c r="G524" s="164">
        <v>329692</v>
      </c>
      <c r="H524" s="164">
        <v>342</v>
      </c>
      <c r="I524" s="164">
        <v>101</v>
      </c>
      <c r="J524" s="164">
        <v>2</v>
      </c>
    </row>
    <row r="525" spans="1:10" ht="14.5" x14ac:dyDescent="0.35">
      <c r="A525" s="162">
        <v>11853</v>
      </c>
      <c r="B525" s="162" t="s">
        <v>718</v>
      </c>
      <c r="D525" s="163">
        <v>2.1</v>
      </c>
      <c r="E525" s="163" t="s">
        <v>195</v>
      </c>
      <c r="F525" s="162">
        <v>2021</v>
      </c>
      <c r="G525" s="164">
        <v>40873060</v>
      </c>
      <c r="H525" s="164">
        <v>105412</v>
      </c>
      <c r="I525" s="164">
        <v>31210</v>
      </c>
      <c r="J525" s="164">
        <v>566</v>
      </c>
    </row>
    <row r="526" spans="1:10" ht="14.5" x14ac:dyDescent="0.35">
      <c r="A526" s="162">
        <v>11853</v>
      </c>
      <c r="B526" s="162" t="s">
        <v>719</v>
      </c>
      <c r="D526" s="163">
        <v>4</v>
      </c>
      <c r="E526" s="163" t="s">
        <v>195</v>
      </c>
      <c r="F526" s="162">
        <v>2021</v>
      </c>
      <c r="G526" s="164">
        <v>39576712</v>
      </c>
      <c r="H526" s="164">
        <v>52956</v>
      </c>
      <c r="I526" s="164">
        <v>15679</v>
      </c>
      <c r="J526" s="164">
        <v>284</v>
      </c>
    </row>
    <row r="527" spans="1:10" ht="14.5" x14ac:dyDescent="0.35">
      <c r="A527" s="162">
        <v>11853</v>
      </c>
      <c r="B527" s="162" t="s">
        <v>720</v>
      </c>
      <c r="D527" s="163">
        <v>17.100000000000001</v>
      </c>
      <c r="E527" s="163" t="s">
        <v>195</v>
      </c>
      <c r="F527" s="162">
        <v>2021</v>
      </c>
      <c r="G527" s="164">
        <v>52059</v>
      </c>
      <c r="H527" s="164">
        <v>52</v>
      </c>
      <c r="I527" s="164">
        <v>15</v>
      </c>
      <c r="J527" s="164">
        <v>0</v>
      </c>
    </row>
    <row r="528" spans="1:10" ht="14.5" x14ac:dyDescent="0.35">
      <c r="A528" s="162">
        <v>11863</v>
      </c>
      <c r="B528" s="162" t="s">
        <v>721</v>
      </c>
      <c r="D528" s="163">
        <v>11</v>
      </c>
      <c r="E528" s="163" t="s">
        <v>195</v>
      </c>
      <c r="F528" s="162">
        <v>2021</v>
      </c>
      <c r="G528" s="164">
        <v>1357</v>
      </c>
      <c r="H528" s="164">
        <v>24262</v>
      </c>
      <c r="I528" s="164">
        <v>0</v>
      </c>
      <c r="J528" s="164">
        <v>3976</v>
      </c>
    </row>
    <row r="529" spans="1:10" ht="14.5" x14ac:dyDescent="0.35">
      <c r="A529" s="162">
        <v>11932</v>
      </c>
      <c r="B529" s="162" t="s">
        <v>722</v>
      </c>
      <c r="D529" s="163">
        <v>1</v>
      </c>
      <c r="E529" s="163" t="s">
        <v>195</v>
      </c>
      <c r="F529" s="162">
        <v>2021</v>
      </c>
      <c r="G529" s="164">
        <v>683</v>
      </c>
      <c r="H529" s="164">
        <v>63</v>
      </c>
      <c r="I529" s="164">
        <v>110</v>
      </c>
      <c r="J529" s="164">
        <v>101</v>
      </c>
    </row>
    <row r="530" spans="1:10" ht="14.5" x14ac:dyDescent="0.35">
      <c r="A530" s="162">
        <v>11932</v>
      </c>
      <c r="B530" s="162" t="s">
        <v>723</v>
      </c>
      <c r="D530" s="163">
        <v>4</v>
      </c>
      <c r="E530" s="163" t="s">
        <v>195</v>
      </c>
      <c r="F530" s="162">
        <v>2021</v>
      </c>
      <c r="G530" s="164">
        <v>112327</v>
      </c>
      <c r="H530" s="164">
        <v>395</v>
      </c>
      <c r="I530" s="164">
        <v>382</v>
      </c>
      <c r="J530" s="164">
        <v>350</v>
      </c>
    </row>
    <row r="531" spans="1:10" ht="14.5" x14ac:dyDescent="0.35">
      <c r="A531" s="162">
        <v>11932</v>
      </c>
      <c r="B531" s="162" t="s">
        <v>724</v>
      </c>
      <c r="D531" s="163">
        <v>19.3</v>
      </c>
      <c r="E531" s="163" t="s">
        <v>195</v>
      </c>
      <c r="F531" s="162">
        <v>2021</v>
      </c>
      <c r="G531" s="164">
        <v>294</v>
      </c>
      <c r="H531" s="164">
        <v>6361</v>
      </c>
      <c r="I531" s="164">
        <v>484</v>
      </c>
      <c r="J531" s="164">
        <v>444</v>
      </c>
    </row>
    <row r="532" spans="1:10" ht="14.5" x14ac:dyDescent="0.35">
      <c r="A532" s="162">
        <v>11932</v>
      </c>
      <c r="B532" s="162" t="s">
        <v>725</v>
      </c>
      <c r="D532" s="163">
        <v>19.399999999999999</v>
      </c>
      <c r="E532" s="163" t="s">
        <v>195</v>
      </c>
      <c r="F532" s="162">
        <v>2021</v>
      </c>
      <c r="G532" s="164">
        <v>39120</v>
      </c>
      <c r="H532" s="164">
        <v>0</v>
      </c>
      <c r="I532" s="164">
        <v>0</v>
      </c>
      <c r="J532" s="164">
        <v>0</v>
      </c>
    </row>
    <row r="533" spans="1:10" ht="14.5" x14ac:dyDescent="0.35">
      <c r="A533" s="162">
        <v>11932</v>
      </c>
      <c r="B533" s="162" t="s">
        <v>726</v>
      </c>
      <c r="D533" s="163">
        <v>21.2</v>
      </c>
      <c r="E533" s="163" t="s">
        <v>195</v>
      </c>
      <c r="F533" s="162">
        <v>2021</v>
      </c>
      <c r="G533" s="164">
        <v>1064</v>
      </c>
      <c r="H533" s="164">
        <v>3479</v>
      </c>
      <c r="I533" s="164">
        <v>268</v>
      </c>
      <c r="J533" s="164">
        <v>246</v>
      </c>
    </row>
    <row r="534" spans="1:10" ht="14.5" x14ac:dyDescent="0.35">
      <c r="A534" s="162">
        <v>11967</v>
      </c>
      <c r="B534" s="162" t="s">
        <v>727</v>
      </c>
      <c r="D534" s="163">
        <v>17.100000000000001</v>
      </c>
      <c r="E534" s="163" t="s">
        <v>195</v>
      </c>
      <c r="F534" s="162">
        <v>2021</v>
      </c>
      <c r="G534" s="164">
        <v>0</v>
      </c>
      <c r="H534" s="164">
        <v>22429</v>
      </c>
      <c r="I534" s="164">
        <v>965</v>
      </c>
      <c r="J534" s="164">
        <v>517</v>
      </c>
    </row>
    <row r="535" spans="1:10" ht="14.5" x14ac:dyDescent="0.35">
      <c r="A535" s="162">
        <v>11967</v>
      </c>
      <c r="B535" s="162" t="s">
        <v>728</v>
      </c>
      <c r="D535" s="163">
        <v>17.2</v>
      </c>
      <c r="E535" s="163" t="s">
        <v>195</v>
      </c>
      <c r="F535" s="162">
        <v>2021</v>
      </c>
      <c r="G535" s="164">
        <v>2632005</v>
      </c>
      <c r="H535" s="164">
        <v>13733</v>
      </c>
      <c r="I535" s="164">
        <v>615</v>
      </c>
      <c r="J535" s="164">
        <v>330</v>
      </c>
    </row>
    <row r="536" spans="1:10" ht="14.5" x14ac:dyDescent="0.35">
      <c r="A536" s="162">
        <v>11991</v>
      </c>
      <c r="B536" s="162" t="s">
        <v>729</v>
      </c>
      <c r="D536" s="163">
        <v>1</v>
      </c>
      <c r="E536" s="163" t="s">
        <v>195</v>
      </c>
      <c r="F536" s="162">
        <v>2021</v>
      </c>
      <c r="G536" s="164">
        <v>300146</v>
      </c>
      <c r="H536" s="164">
        <v>4600</v>
      </c>
      <c r="I536" s="164">
        <v>45</v>
      </c>
      <c r="J536" s="164">
        <v>64</v>
      </c>
    </row>
    <row r="537" spans="1:10" ht="14.5" x14ac:dyDescent="0.35">
      <c r="A537" s="162">
        <v>11991</v>
      </c>
      <c r="B537" s="162" t="s">
        <v>730</v>
      </c>
      <c r="D537" s="163">
        <v>2.1</v>
      </c>
      <c r="E537" s="163" t="s">
        <v>195</v>
      </c>
      <c r="F537" s="162">
        <v>2021</v>
      </c>
      <c r="G537" s="164">
        <v>4160729</v>
      </c>
      <c r="H537" s="164">
        <v>62900</v>
      </c>
      <c r="I537" s="164">
        <v>207</v>
      </c>
      <c r="J537" s="164">
        <v>870</v>
      </c>
    </row>
    <row r="538" spans="1:10" ht="14.5" x14ac:dyDescent="0.35">
      <c r="A538" s="162">
        <v>11991</v>
      </c>
      <c r="B538" s="162" t="s">
        <v>731</v>
      </c>
      <c r="D538" s="163">
        <v>5.0999999999999996</v>
      </c>
      <c r="E538" s="163" t="s">
        <v>195</v>
      </c>
      <c r="F538" s="162">
        <v>2021</v>
      </c>
      <c r="G538" s="164">
        <v>8153009</v>
      </c>
      <c r="H538" s="164">
        <v>47256</v>
      </c>
      <c r="I538" s="164">
        <v>465</v>
      </c>
      <c r="J538" s="164">
        <v>613</v>
      </c>
    </row>
    <row r="539" spans="1:10" ht="14.5" x14ac:dyDescent="0.35">
      <c r="A539" s="162">
        <v>11991</v>
      </c>
      <c r="B539" s="162" t="s">
        <v>732</v>
      </c>
      <c r="D539" s="163">
        <v>5.2</v>
      </c>
      <c r="E539" s="163" t="s">
        <v>195</v>
      </c>
      <c r="F539" s="162">
        <v>2021</v>
      </c>
      <c r="G539" s="164">
        <v>5465095</v>
      </c>
      <c r="H539" s="164">
        <v>35575</v>
      </c>
      <c r="I539" s="164">
        <v>320</v>
      </c>
      <c r="J539" s="164">
        <v>429</v>
      </c>
    </row>
    <row r="540" spans="1:10" ht="14.5" x14ac:dyDescent="0.35">
      <c r="A540" s="162">
        <v>11991</v>
      </c>
      <c r="B540" s="162" t="s">
        <v>733</v>
      </c>
      <c r="D540" s="163">
        <v>9</v>
      </c>
      <c r="E540" s="163" t="s">
        <v>195</v>
      </c>
      <c r="F540" s="162">
        <v>2021</v>
      </c>
      <c r="G540" s="164">
        <v>44491500</v>
      </c>
      <c r="H540" s="164">
        <v>645485</v>
      </c>
      <c r="I540" s="164">
        <v>275</v>
      </c>
      <c r="J540" s="164">
        <v>789</v>
      </c>
    </row>
    <row r="541" spans="1:10" ht="14.5" x14ac:dyDescent="0.35">
      <c r="A541" s="162">
        <v>11991</v>
      </c>
      <c r="B541" s="162" t="s">
        <v>734</v>
      </c>
      <c r="D541" s="163">
        <v>17.100000000000001</v>
      </c>
      <c r="E541" s="163" t="s">
        <v>195</v>
      </c>
      <c r="F541" s="162">
        <v>2021</v>
      </c>
      <c r="G541" s="164">
        <v>8436739</v>
      </c>
      <c r="H541" s="164">
        <v>125788</v>
      </c>
      <c r="I541" s="164">
        <v>1041</v>
      </c>
      <c r="J541" s="164">
        <v>1608</v>
      </c>
    </row>
    <row r="542" spans="1:10" ht="14.5" x14ac:dyDescent="0.35">
      <c r="A542" s="162">
        <v>11991</v>
      </c>
      <c r="B542" s="162" t="s">
        <v>735</v>
      </c>
      <c r="D542" s="163">
        <v>17.2</v>
      </c>
      <c r="E542" s="163" t="s">
        <v>195</v>
      </c>
      <c r="F542" s="162">
        <v>2021</v>
      </c>
      <c r="G542" s="164">
        <v>2041789</v>
      </c>
      <c r="H542" s="164">
        <v>137747</v>
      </c>
      <c r="I542" s="164">
        <v>5413</v>
      </c>
      <c r="J542" s="164">
        <v>1652</v>
      </c>
    </row>
    <row r="543" spans="1:10" ht="14.5" x14ac:dyDescent="0.35">
      <c r="A543" s="162">
        <v>11991</v>
      </c>
      <c r="B543" s="162" t="s">
        <v>736</v>
      </c>
      <c r="D543" s="163">
        <v>18</v>
      </c>
      <c r="E543" s="163" t="s">
        <v>195</v>
      </c>
      <c r="F543" s="162">
        <v>2021</v>
      </c>
      <c r="G543" s="164">
        <v>210681</v>
      </c>
      <c r="H543" s="164">
        <v>4736</v>
      </c>
      <c r="I543" s="164">
        <v>7</v>
      </c>
      <c r="J543" s="164">
        <v>79</v>
      </c>
    </row>
    <row r="544" spans="1:10" ht="14.5" x14ac:dyDescent="0.35">
      <c r="A544" s="162">
        <v>11991</v>
      </c>
      <c r="B544" s="162" t="s">
        <v>737</v>
      </c>
      <c r="D544" s="163">
        <v>19.3</v>
      </c>
      <c r="E544" s="163" t="s">
        <v>195</v>
      </c>
      <c r="F544" s="162">
        <v>2021</v>
      </c>
      <c r="G544" s="164">
        <v>348638</v>
      </c>
      <c r="H544" s="164">
        <v>221961</v>
      </c>
      <c r="I544" s="164">
        <v>5498</v>
      </c>
      <c r="J544" s="164">
        <v>6333</v>
      </c>
    </row>
    <row r="545" spans="1:10" ht="14.5" x14ac:dyDescent="0.35">
      <c r="A545" s="162">
        <v>11991</v>
      </c>
      <c r="B545" s="162" t="s">
        <v>738</v>
      </c>
      <c r="D545" s="163">
        <v>19.399999999999999</v>
      </c>
      <c r="E545" s="163" t="s">
        <v>195</v>
      </c>
      <c r="F545" s="162">
        <v>2021</v>
      </c>
      <c r="G545" s="164">
        <v>32788618</v>
      </c>
      <c r="H545" s="164">
        <v>0</v>
      </c>
      <c r="I545" s="164">
        <v>0</v>
      </c>
      <c r="J545" s="164">
        <v>0</v>
      </c>
    </row>
    <row r="546" spans="1:10" ht="14.5" x14ac:dyDescent="0.35">
      <c r="A546" s="162">
        <v>11991</v>
      </c>
      <c r="B546" s="162" t="s">
        <v>739</v>
      </c>
      <c r="D546" s="163">
        <v>21.1</v>
      </c>
      <c r="E546" s="163" t="s">
        <v>195</v>
      </c>
      <c r="F546" s="162">
        <v>2021</v>
      </c>
      <c r="G546" s="164">
        <v>7610</v>
      </c>
      <c r="H546" s="164">
        <v>8</v>
      </c>
      <c r="I546" s="164">
        <v>0</v>
      </c>
      <c r="J546" s="164">
        <v>6354</v>
      </c>
    </row>
    <row r="547" spans="1:10" ht="14.5" x14ac:dyDescent="0.35">
      <c r="A547" s="162">
        <v>11991</v>
      </c>
      <c r="B547" s="162" t="s">
        <v>740</v>
      </c>
      <c r="D547" s="163">
        <v>21.2</v>
      </c>
      <c r="E547" s="163" t="s">
        <v>195</v>
      </c>
      <c r="F547" s="162">
        <v>2021</v>
      </c>
      <c r="G547" s="164">
        <v>6594433</v>
      </c>
      <c r="H547" s="164">
        <v>55964</v>
      </c>
      <c r="I547" s="164">
        <v>1371</v>
      </c>
      <c r="J547" s="164">
        <v>1579</v>
      </c>
    </row>
    <row r="548" spans="1:10" ht="14.5" x14ac:dyDescent="0.35">
      <c r="A548" s="162">
        <v>11991</v>
      </c>
      <c r="B548" s="162" t="s">
        <v>741</v>
      </c>
      <c r="D548" s="163">
        <v>23</v>
      </c>
      <c r="E548" s="163" t="s">
        <v>195</v>
      </c>
      <c r="F548" s="162">
        <v>2021</v>
      </c>
      <c r="G548" s="164">
        <v>168697</v>
      </c>
      <c r="H548" s="164">
        <v>5469</v>
      </c>
      <c r="I548" s="164">
        <v>235</v>
      </c>
      <c r="J548" s="164">
        <v>56</v>
      </c>
    </row>
    <row r="549" spans="1:10" ht="14.5" x14ac:dyDescent="0.35">
      <c r="A549" s="162">
        <v>12190</v>
      </c>
      <c r="B549" s="162" t="s">
        <v>742</v>
      </c>
      <c r="D549" s="163">
        <v>9</v>
      </c>
      <c r="E549" s="163" t="s">
        <v>195</v>
      </c>
      <c r="F549" s="162">
        <v>2021</v>
      </c>
      <c r="G549" s="164">
        <v>25181696</v>
      </c>
      <c r="H549" s="164">
        <v>634808</v>
      </c>
      <c r="I549" s="164">
        <v>53507</v>
      </c>
      <c r="J549" s="164">
        <v>27500</v>
      </c>
    </row>
    <row r="550" spans="1:10" ht="14.5" x14ac:dyDescent="0.35">
      <c r="A550" s="162">
        <v>12254</v>
      </c>
      <c r="B550" s="162" t="s">
        <v>743</v>
      </c>
      <c r="D550" s="163">
        <v>9</v>
      </c>
      <c r="E550" s="163" t="s">
        <v>195</v>
      </c>
      <c r="F550" s="162">
        <v>2021</v>
      </c>
      <c r="G550" s="164">
        <v>128384</v>
      </c>
      <c r="H550" s="164">
        <v>1314</v>
      </c>
      <c r="I550" s="164">
        <v>0</v>
      </c>
      <c r="J550" s="164">
        <v>15</v>
      </c>
    </row>
    <row r="551" spans="1:10" ht="14.5" x14ac:dyDescent="0.35">
      <c r="A551" s="162">
        <v>12254</v>
      </c>
      <c r="B551" s="162" t="s">
        <v>744</v>
      </c>
      <c r="D551" s="163">
        <v>17.100000000000001</v>
      </c>
      <c r="E551" s="163" t="s">
        <v>195</v>
      </c>
      <c r="F551" s="162">
        <v>2021</v>
      </c>
      <c r="G551" s="164">
        <v>4342</v>
      </c>
      <c r="H551" s="164">
        <v>1714</v>
      </c>
      <c r="I551" s="164">
        <v>0</v>
      </c>
      <c r="J551" s="164">
        <v>34</v>
      </c>
    </row>
    <row r="552" spans="1:10" ht="14.5" x14ac:dyDescent="0.35">
      <c r="A552" s="162">
        <v>12260</v>
      </c>
      <c r="B552" s="162" t="s">
        <v>745</v>
      </c>
      <c r="D552" s="163">
        <v>11</v>
      </c>
      <c r="E552" s="163" t="s">
        <v>195</v>
      </c>
      <c r="F552" s="162">
        <v>2021</v>
      </c>
      <c r="G552" s="164">
        <v>556532</v>
      </c>
      <c r="H552" s="164">
        <v>971</v>
      </c>
      <c r="I552" s="164">
        <v>32</v>
      </c>
      <c r="J552" s="164">
        <v>114</v>
      </c>
    </row>
    <row r="553" spans="1:10" ht="14.5" x14ac:dyDescent="0.35">
      <c r="A553" s="162">
        <v>12260</v>
      </c>
      <c r="B553" s="162" t="s">
        <v>746</v>
      </c>
      <c r="D553" s="163">
        <v>17.100000000000001</v>
      </c>
      <c r="E553" s="163" t="s">
        <v>195</v>
      </c>
      <c r="F553" s="162">
        <v>2021</v>
      </c>
      <c r="G553" s="164">
        <v>7576</v>
      </c>
      <c r="H553" s="164">
        <v>16</v>
      </c>
      <c r="I553" s="164">
        <v>1</v>
      </c>
      <c r="J553" s="164">
        <v>1</v>
      </c>
    </row>
    <row r="554" spans="1:10" ht="14.5" x14ac:dyDescent="0.35">
      <c r="A554" s="162">
        <v>12260</v>
      </c>
      <c r="B554" s="162" t="s">
        <v>747</v>
      </c>
      <c r="D554" s="163">
        <v>17.2</v>
      </c>
      <c r="E554" s="163" t="s">
        <v>195</v>
      </c>
      <c r="F554" s="162">
        <v>2021</v>
      </c>
      <c r="G554" s="164">
        <v>2450</v>
      </c>
      <c r="H554" s="164">
        <v>5</v>
      </c>
      <c r="I554" s="164">
        <v>0</v>
      </c>
      <c r="J554" s="164">
        <v>1</v>
      </c>
    </row>
    <row r="555" spans="1:10" ht="14.5" x14ac:dyDescent="0.35">
      <c r="A555" s="162">
        <v>12260</v>
      </c>
      <c r="B555" s="162" t="s">
        <v>748</v>
      </c>
      <c r="D555" s="163">
        <v>18</v>
      </c>
      <c r="E555" s="163" t="s">
        <v>195</v>
      </c>
      <c r="F555" s="162">
        <v>2021</v>
      </c>
      <c r="G555" s="164">
        <v>1888</v>
      </c>
      <c r="H555" s="164">
        <v>2</v>
      </c>
      <c r="I555" s="164">
        <v>0</v>
      </c>
      <c r="J555" s="164">
        <v>0</v>
      </c>
    </row>
    <row r="556" spans="1:10" ht="14.5" x14ac:dyDescent="0.35">
      <c r="A556" s="162">
        <v>12262</v>
      </c>
      <c r="B556" s="162" t="s">
        <v>749</v>
      </c>
      <c r="D556" s="163">
        <v>5.0999999999999996</v>
      </c>
      <c r="E556" s="163" t="s">
        <v>195</v>
      </c>
      <c r="F556" s="162">
        <v>2021</v>
      </c>
      <c r="G556" s="164">
        <v>1443560</v>
      </c>
      <c r="H556" s="164">
        <v>18268</v>
      </c>
      <c r="I556" s="164">
        <v>137</v>
      </c>
      <c r="J556" s="164">
        <v>223</v>
      </c>
    </row>
    <row r="557" spans="1:10" ht="14.5" x14ac:dyDescent="0.35">
      <c r="A557" s="162">
        <v>12262</v>
      </c>
      <c r="B557" s="162" t="s">
        <v>750</v>
      </c>
      <c r="D557" s="163">
        <v>5.2</v>
      </c>
      <c r="E557" s="163" t="s">
        <v>195</v>
      </c>
      <c r="F557" s="162">
        <v>2021</v>
      </c>
      <c r="G557" s="164">
        <v>210393</v>
      </c>
      <c r="H557" s="164">
        <v>19217</v>
      </c>
      <c r="I557" s="164">
        <v>80</v>
      </c>
      <c r="J557" s="164">
        <v>130</v>
      </c>
    </row>
    <row r="558" spans="1:10" ht="14.5" x14ac:dyDescent="0.35">
      <c r="A558" s="162">
        <v>12262</v>
      </c>
      <c r="B558" s="162" t="s">
        <v>751</v>
      </c>
      <c r="D558" s="163">
        <v>9</v>
      </c>
      <c r="E558" s="163" t="s">
        <v>195</v>
      </c>
      <c r="F558" s="162">
        <v>2021</v>
      </c>
      <c r="G558" s="164">
        <v>5881614</v>
      </c>
      <c r="H558" s="164">
        <v>71103</v>
      </c>
      <c r="I558" s="164">
        <v>614</v>
      </c>
      <c r="J558" s="164">
        <v>998</v>
      </c>
    </row>
    <row r="559" spans="1:10" ht="14.5" x14ac:dyDescent="0.35">
      <c r="A559" s="162">
        <v>12262</v>
      </c>
      <c r="B559" s="162" t="s">
        <v>752</v>
      </c>
      <c r="D559" s="163">
        <v>17.100000000000001</v>
      </c>
      <c r="E559" s="163" t="s">
        <v>195</v>
      </c>
      <c r="F559" s="162">
        <v>2021</v>
      </c>
      <c r="G559" s="164">
        <v>3660783</v>
      </c>
      <c r="H559" s="164">
        <v>45851</v>
      </c>
      <c r="I559" s="164">
        <v>1047</v>
      </c>
      <c r="J559" s="164">
        <v>1701</v>
      </c>
    </row>
    <row r="560" spans="1:10" ht="14.5" x14ac:dyDescent="0.35">
      <c r="A560" s="162">
        <v>12262</v>
      </c>
      <c r="B560" s="162" t="s">
        <v>753</v>
      </c>
      <c r="D560" s="163">
        <v>17.2</v>
      </c>
      <c r="E560" s="163" t="s">
        <v>195</v>
      </c>
      <c r="F560" s="162">
        <v>2021</v>
      </c>
      <c r="G560" s="164">
        <v>0</v>
      </c>
      <c r="H560" s="164">
        <v>9</v>
      </c>
      <c r="I560" s="164">
        <v>0</v>
      </c>
      <c r="J560" s="164">
        <v>0</v>
      </c>
    </row>
    <row r="561" spans="1:10" ht="14.5" x14ac:dyDescent="0.35">
      <c r="A561" s="162">
        <v>12262</v>
      </c>
      <c r="B561" s="162" t="s">
        <v>754</v>
      </c>
      <c r="D561" s="163">
        <v>18</v>
      </c>
      <c r="E561" s="163" t="s">
        <v>195</v>
      </c>
      <c r="F561" s="162">
        <v>2021</v>
      </c>
      <c r="G561" s="164">
        <v>14726</v>
      </c>
      <c r="H561" s="164">
        <v>805</v>
      </c>
      <c r="I561" s="164">
        <v>24</v>
      </c>
      <c r="J561" s="164">
        <v>39</v>
      </c>
    </row>
    <row r="562" spans="1:10" ht="14.5" x14ac:dyDescent="0.35">
      <c r="A562" s="162">
        <v>12262</v>
      </c>
      <c r="B562" s="162" t="s">
        <v>755</v>
      </c>
      <c r="D562" s="163">
        <v>19.3</v>
      </c>
      <c r="E562" s="163" t="s">
        <v>195</v>
      </c>
      <c r="F562" s="162">
        <v>2021</v>
      </c>
      <c r="G562" s="164">
        <v>43418</v>
      </c>
      <c r="H562" s="164">
        <v>82482</v>
      </c>
      <c r="I562" s="164">
        <v>2159</v>
      </c>
      <c r="J562" s="164">
        <v>3509</v>
      </c>
    </row>
    <row r="563" spans="1:10" ht="14.5" x14ac:dyDescent="0.35">
      <c r="A563" s="162">
        <v>12262</v>
      </c>
      <c r="B563" s="162" t="s">
        <v>756</v>
      </c>
      <c r="D563" s="163">
        <v>19.399999999999999</v>
      </c>
      <c r="E563" s="163" t="s">
        <v>195</v>
      </c>
      <c r="F563" s="162">
        <v>2021</v>
      </c>
      <c r="G563" s="164">
        <v>6229458</v>
      </c>
      <c r="H563" s="164">
        <v>0</v>
      </c>
      <c r="I563" s="164">
        <v>0</v>
      </c>
      <c r="J563" s="164">
        <v>0</v>
      </c>
    </row>
    <row r="564" spans="1:10" ht="14.5" x14ac:dyDescent="0.35">
      <c r="A564" s="162">
        <v>12262</v>
      </c>
      <c r="B564" s="162" t="s">
        <v>757</v>
      </c>
      <c r="D564" s="163">
        <v>21.2</v>
      </c>
      <c r="E564" s="163" t="s">
        <v>195</v>
      </c>
      <c r="F564" s="162">
        <v>2021</v>
      </c>
      <c r="G564" s="164">
        <v>1069696</v>
      </c>
      <c r="H564" s="164">
        <v>16468</v>
      </c>
      <c r="I564" s="164">
        <v>416</v>
      </c>
      <c r="J564" s="164">
        <v>677</v>
      </c>
    </row>
    <row r="565" spans="1:10" ht="14.5" x14ac:dyDescent="0.35">
      <c r="A565" s="162">
        <v>12287</v>
      </c>
      <c r="B565" s="162" t="s">
        <v>758</v>
      </c>
      <c r="D565" s="163">
        <v>19.100000000000001</v>
      </c>
      <c r="E565" s="163" t="s">
        <v>195</v>
      </c>
      <c r="F565" s="162">
        <v>2021</v>
      </c>
      <c r="G565" s="164">
        <v>451805</v>
      </c>
      <c r="H565" s="164">
        <v>28878</v>
      </c>
      <c r="I565" s="164">
        <v>5276</v>
      </c>
      <c r="J565" s="164">
        <v>1541</v>
      </c>
    </row>
    <row r="566" spans="1:10" ht="14.5" x14ac:dyDescent="0.35">
      <c r="A566" s="162">
        <v>12287</v>
      </c>
      <c r="B566" s="162" t="s">
        <v>759</v>
      </c>
      <c r="D566" s="163">
        <v>19.2</v>
      </c>
      <c r="E566" s="163" t="s">
        <v>195</v>
      </c>
      <c r="F566" s="162">
        <v>2021</v>
      </c>
      <c r="G566" s="164">
        <v>8420602</v>
      </c>
      <c r="H566" s="164">
        <v>0</v>
      </c>
      <c r="I566" s="164">
        <v>0</v>
      </c>
      <c r="J566" s="164">
        <v>0</v>
      </c>
    </row>
    <row r="567" spans="1:10" ht="14.5" x14ac:dyDescent="0.35">
      <c r="A567" s="162">
        <v>12287</v>
      </c>
      <c r="B567" s="162" t="s">
        <v>760</v>
      </c>
      <c r="D567" s="163">
        <v>21.1</v>
      </c>
      <c r="E567" s="163" t="s">
        <v>195</v>
      </c>
      <c r="F567" s="162">
        <v>2021</v>
      </c>
      <c r="G567" s="164">
        <v>6650717</v>
      </c>
      <c r="H567" s="164">
        <v>17444</v>
      </c>
      <c r="I567" s="164">
        <v>3185</v>
      </c>
      <c r="J567" s="164">
        <v>927</v>
      </c>
    </row>
    <row r="568" spans="1:10" ht="14.5" x14ac:dyDescent="0.35">
      <c r="A568" s="162">
        <v>12294</v>
      </c>
      <c r="B568" s="162" t="s">
        <v>761</v>
      </c>
      <c r="D568" s="163">
        <v>23</v>
      </c>
      <c r="E568" s="163" t="s">
        <v>195</v>
      </c>
      <c r="F568" s="162">
        <v>2021</v>
      </c>
      <c r="G568" s="164">
        <v>1284521</v>
      </c>
      <c r="H568" s="164">
        <v>14676</v>
      </c>
      <c r="I568" s="164">
        <v>142</v>
      </c>
      <c r="J568" s="164">
        <v>411</v>
      </c>
    </row>
    <row r="569" spans="1:10" ht="14.5" x14ac:dyDescent="0.35">
      <c r="A569" s="162">
        <v>12297</v>
      </c>
      <c r="B569" s="162" t="s">
        <v>762</v>
      </c>
      <c r="D569" s="163">
        <v>24</v>
      </c>
      <c r="E569" s="163" t="s">
        <v>195</v>
      </c>
      <c r="F569" s="162">
        <v>2021</v>
      </c>
      <c r="G569" s="164">
        <v>38250</v>
      </c>
      <c r="H569" s="164">
        <v>38</v>
      </c>
      <c r="I569" s="164">
        <v>0</v>
      </c>
      <c r="J569" s="164">
        <v>10</v>
      </c>
    </row>
    <row r="570" spans="1:10" ht="14.5" x14ac:dyDescent="0.35">
      <c r="A570" s="162">
        <v>12360</v>
      </c>
      <c r="B570" s="162" t="s">
        <v>763</v>
      </c>
      <c r="D570" s="163">
        <v>4</v>
      </c>
      <c r="E570" s="163" t="s">
        <v>195</v>
      </c>
      <c r="F570" s="162">
        <v>2021</v>
      </c>
      <c r="G570" s="164">
        <v>3859197</v>
      </c>
      <c r="H570" s="164">
        <v>60861</v>
      </c>
      <c r="I570" s="164">
        <v>0</v>
      </c>
      <c r="J570" s="164">
        <v>1008</v>
      </c>
    </row>
    <row r="571" spans="1:10" ht="14.5" x14ac:dyDescent="0.35">
      <c r="A571" s="162">
        <v>12416</v>
      </c>
      <c r="B571" s="162" t="s">
        <v>764</v>
      </c>
      <c r="D571" s="163">
        <v>9</v>
      </c>
      <c r="E571" s="163" t="s">
        <v>195</v>
      </c>
      <c r="F571" s="162">
        <v>2021</v>
      </c>
      <c r="G571" s="164">
        <v>404206</v>
      </c>
      <c r="H571" s="164">
        <v>5054</v>
      </c>
      <c r="I571" s="164">
        <v>93</v>
      </c>
      <c r="J571" s="164">
        <v>344</v>
      </c>
    </row>
    <row r="572" spans="1:10" ht="14.5" x14ac:dyDescent="0.35">
      <c r="A572" s="162">
        <v>12416</v>
      </c>
      <c r="B572" s="162" t="s">
        <v>765</v>
      </c>
      <c r="D572" s="163">
        <v>17.100000000000001</v>
      </c>
      <c r="E572" s="163" t="s">
        <v>195</v>
      </c>
      <c r="F572" s="162">
        <v>2021</v>
      </c>
      <c r="G572" s="164">
        <v>12630998</v>
      </c>
      <c r="H572" s="164">
        <v>97133</v>
      </c>
      <c r="I572" s="164">
        <v>1783</v>
      </c>
      <c r="J572" s="164">
        <v>6619</v>
      </c>
    </row>
    <row r="573" spans="1:10" ht="14.5" x14ac:dyDescent="0.35">
      <c r="A573" s="162">
        <v>12416</v>
      </c>
      <c r="B573" s="162" t="s">
        <v>766</v>
      </c>
      <c r="D573" s="163">
        <v>17.2</v>
      </c>
      <c r="E573" s="163" t="s">
        <v>195</v>
      </c>
      <c r="F573" s="162">
        <v>2021</v>
      </c>
      <c r="G573" s="164">
        <v>0</v>
      </c>
      <c r="H573" s="164">
        <v>846</v>
      </c>
      <c r="I573" s="164">
        <v>0</v>
      </c>
      <c r="J573" s="164">
        <v>0</v>
      </c>
    </row>
    <row r="574" spans="1:10" ht="14.5" x14ac:dyDescent="0.35">
      <c r="A574" s="162">
        <v>12416</v>
      </c>
      <c r="B574" s="162" t="s">
        <v>767</v>
      </c>
      <c r="D574" s="163">
        <v>19.3</v>
      </c>
      <c r="E574" s="163" t="s">
        <v>195</v>
      </c>
      <c r="F574" s="162">
        <v>2021</v>
      </c>
      <c r="G574" s="164">
        <v>128776</v>
      </c>
      <c r="H574" s="164">
        <v>174821</v>
      </c>
      <c r="I574" s="164">
        <v>3208</v>
      </c>
      <c r="J574" s="164">
        <v>11914</v>
      </c>
    </row>
    <row r="575" spans="1:10" ht="14.5" x14ac:dyDescent="0.35">
      <c r="A575" s="162">
        <v>12416</v>
      </c>
      <c r="B575" s="162" t="s">
        <v>768</v>
      </c>
      <c r="D575" s="163">
        <v>19.399999999999999</v>
      </c>
      <c r="E575" s="163" t="s">
        <v>195</v>
      </c>
      <c r="F575" s="162">
        <v>2021</v>
      </c>
      <c r="G575" s="164">
        <v>7277977</v>
      </c>
      <c r="H575" s="164">
        <v>0</v>
      </c>
      <c r="I575" s="164">
        <v>0</v>
      </c>
      <c r="J575" s="164">
        <v>0</v>
      </c>
    </row>
    <row r="576" spans="1:10" ht="14.5" x14ac:dyDescent="0.35">
      <c r="A576" s="162">
        <v>12416</v>
      </c>
      <c r="B576" s="162" t="s">
        <v>769</v>
      </c>
      <c r="D576" s="163">
        <v>21.2</v>
      </c>
      <c r="E576" s="163" t="s">
        <v>195</v>
      </c>
      <c r="F576" s="162">
        <v>2021</v>
      </c>
      <c r="G576" s="164">
        <v>3877503</v>
      </c>
      <c r="H576" s="164">
        <v>119512</v>
      </c>
      <c r="I576" s="164">
        <v>2193</v>
      </c>
      <c r="J576" s="164">
        <v>8145</v>
      </c>
    </row>
    <row r="577" spans="1:10" ht="14.5" x14ac:dyDescent="0.35">
      <c r="A577" s="162">
        <v>12416</v>
      </c>
      <c r="B577" s="162" t="s">
        <v>770</v>
      </c>
      <c r="D577" s="163">
        <v>24</v>
      </c>
      <c r="E577" s="163" t="s">
        <v>195</v>
      </c>
      <c r="F577" s="162">
        <v>2021</v>
      </c>
      <c r="G577" s="164">
        <v>150587</v>
      </c>
      <c r="H577" s="164">
        <v>2722</v>
      </c>
      <c r="I577" s="164">
        <v>50</v>
      </c>
      <c r="J577" s="164">
        <v>186</v>
      </c>
    </row>
    <row r="578" spans="1:10" ht="14.5" x14ac:dyDescent="0.35">
      <c r="A578" s="162">
        <v>12475</v>
      </c>
      <c r="B578" s="162" t="s">
        <v>771</v>
      </c>
      <c r="D578" s="163">
        <v>1</v>
      </c>
      <c r="E578" s="163" t="s">
        <v>195</v>
      </c>
      <c r="F578" s="162">
        <v>2021</v>
      </c>
      <c r="G578" s="164">
        <v>1367</v>
      </c>
      <c r="H578" s="164">
        <v>56</v>
      </c>
      <c r="I578" s="164">
        <v>4</v>
      </c>
      <c r="J578" s="164">
        <v>43</v>
      </c>
    </row>
    <row r="579" spans="1:10" ht="14.5" x14ac:dyDescent="0.35">
      <c r="A579" s="162">
        <v>12475</v>
      </c>
      <c r="B579" s="162" t="s">
        <v>772</v>
      </c>
      <c r="D579" s="163">
        <v>2.1</v>
      </c>
      <c r="E579" s="163" t="s">
        <v>195</v>
      </c>
      <c r="F579" s="162">
        <v>2021</v>
      </c>
      <c r="G579" s="164">
        <v>26754</v>
      </c>
      <c r="H579" s="164">
        <v>111</v>
      </c>
      <c r="I579" s="164">
        <v>7</v>
      </c>
      <c r="J579" s="164">
        <v>74</v>
      </c>
    </row>
    <row r="580" spans="1:10" ht="14.5" x14ac:dyDescent="0.35">
      <c r="A580" s="162">
        <v>12475</v>
      </c>
      <c r="B580" s="162" t="s">
        <v>773</v>
      </c>
      <c r="D580" s="163">
        <v>5.0999999999999996</v>
      </c>
      <c r="E580" s="163" t="s">
        <v>195</v>
      </c>
      <c r="F580" s="162">
        <v>2021</v>
      </c>
      <c r="G580" s="164">
        <v>4886277</v>
      </c>
      <c r="H580" s="164">
        <v>62214</v>
      </c>
      <c r="I580" s="164">
        <v>2421</v>
      </c>
      <c r="J580" s="164">
        <v>5383</v>
      </c>
    </row>
    <row r="581" spans="1:10" ht="14.5" x14ac:dyDescent="0.35">
      <c r="A581" s="162">
        <v>12475</v>
      </c>
      <c r="B581" s="162" t="s">
        <v>774</v>
      </c>
      <c r="D581" s="163">
        <v>5.2</v>
      </c>
      <c r="E581" s="163" t="s">
        <v>195</v>
      </c>
      <c r="F581" s="162">
        <v>2021</v>
      </c>
      <c r="G581" s="164">
        <v>4660589</v>
      </c>
      <c r="H581" s="164">
        <v>71020</v>
      </c>
      <c r="I581" s="164">
        <v>2832</v>
      </c>
      <c r="J581" s="164">
        <v>5642</v>
      </c>
    </row>
    <row r="582" spans="1:10" ht="14.5" x14ac:dyDescent="0.35">
      <c r="A582" s="162">
        <v>12475</v>
      </c>
      <c r="B582" s="162" t="s">
        <v>775</v>
      </c>
      <c r="D582" s="163">
        <v>9</v>
      </c>
      <c r="E582" s="163" t="s">
        <v>195</v>
      </c>
      <c r="F582" s="162">
        <v>2021</v>
      </c>
      <c r="G582" s="164">
        <v>1429</v>
      </c>
      <c r="H582" s="164">
        <v>227</v>
      </c>
      <c r="I582" s="164">
        <v>4</v>
      </c>
      <c r="J582" s="164">
        <v>57</v>
      </c>
    </row>
    <row r="583" spans="1:10" ht="14.5" x14ac:dyDescent="0.35">
      <c r="A583" s="162">
        <v>12475</v>
      </c>
      <c r="B583" s="162" t="s">
        <v>776</v>
      </c>
      <c r="D583" s="163">
        <v>17.100000000000001</v>
      </c>
      <c r="E583" s="163" t="s">
        <v>195</v>
      </c>
      <c r="F583" s="162">
        <v>2021</v>
      </c>
      <c r="G583" s="164">
        <v>1600662</v>
      </c>
      <c r="H583" s="164">
        <v>17202</v>
      </c>
      <c r="I583" s="164">
        <v>1074</v>
      </c>
      <c r="J583" s="164">
        <v>1784</v>
      </c>
    </row>
    <row r="584" spans="1:10" ht="14.5" x14ac:dyDescent="0.35">
      <c r="A584" s="162">
        <v>12475</v>
      </c>
      <c r="B584" s="162" t="s">
        <v>777</v>
      </c>
      <c r="D584" s="163">
        <v>17.2</v>
      </c>
      <c r="E584" s="163" t="s">
        <v>195</v>
      </c>
      <c r="F584" s="162">
        <v>2021</v>
      </c>
      <c r="G584" s="164">
        <v>1243406</v>
      </c>
      <c r="H584" s="164">
        <v>23958</v>
      </c>
      <c r="I584" s="164">
        <v>1060</v>
      </c>
      <c r="J584" s="164">
        <v>1885</v>
      </c>
    </row>
    <row r="585" spans="1:10" ht="14.5" x14ac:dyDescent="0.35">
      <c r="A585" s="162">
        <v>12475</v>
      </c>
      <c r="B585" s="162" t="s">
        <v>778</v>
      </c>
      <c r="D585" s="163">
        <v>18</v>
      </c>
      <c r="E585" s="163" t="s">
        <v>195</v>
      </c>
      <c r="F585" s="162">
        <v>2021</v>
      </c>
      <c r="G585" s="164">
        <v>4281</v>
      </c>
      <c r="H585" s="164">
        <v>48</v>
      </c>
      <c r="I585" s="164">
        <v>2</v>
      </c>
      <c r="J585" s="164">
        <v>30</v>
      </c>
    </row>
    <row r="586" spans="1:10" ht="14.5" x14ac:dyDescent="0.35">
      <c r="A586" s="162">
        <v>12475</v>
      </c>
      <c r="B586" s="162" t="s">
        <v>779</v>
      </c>
      <c r="D586" s="163">
        <v>19.3</v>
      </c>
      <c r="E586" s="163" t="s">
        <v>195</v>
      </c>
      <c r="F586" s="162">
        <v>2021</v>
      </c>
      <c r="G586" s="164">
        <v>56485</v>
      </c>
      <c r="H586" s="164">
        <v>71527</v>
      </c>
      <c r="I586" s="164">
        <v>2514</v>
      </c>
      <c r="J586" s="164">
        <v>4263</v>
      </c>
    </row>
    <row r="587" spans="1:10" ht="14.5" x14ac:dyDescent="0.35">
      <c r="A587" s="162">
        <v>12475</v>
      </c>
      <c r="B587" s="162" t="s">
        <v>780</v>
      </c>
      <c r="D587" s="163">
        <v>19.399999999999999</v>
      </c>
      <c r="E587" s="163" t="s">
        <v>195</v>
      </c>
      <c r="F587" s="162">
        <v>2021</v>
      </c>
      <c r="G587" s="164">
        <v>6708114</v>
      </c>
      <c r="H587" s="164">
        <v>0</v>
      </c>
      <c r="I587" s="164">
        <v>0</v>
      </c>
      <c r="J587" s="164">
        <v>0</v>
      </c>
    </row>
    <row r="588" spans="1:10" ht="14.5" x14ac:dyDescent="0.35">
      <c r="A588" s="162">
        <v>12475</v>
      </c>
      <c r="B588" s="162" t="s">
        <v>781</v>
      </c>
      <c r="D588" s="163">
        <v>21.2</v>
      </c>
      <c r="E588" s="163" t="s">
        <v>195</v>
      </c>
      <c r="F588" s="162">
        <v>2021</v>
      </c>
      <c r="G588" s="164">
        <v>1580186</v>
      </c>
      <c r="H588" s="164">
        <v>19175</v>
      </c>
      <c r="I588" s="164">
        <v>733</v>
      </c>
      <c r="J588" s="164">
        <v>1606</v>
      </c>
    </row>
    <row r="589" spans="1:10" ht="14.5" x14ac:dyDescent="0.35">
      <c r="A589" s="162">
        <v>12484</v>
      </c>
      <c r="B589" s="162" t="s">
        <v>782</v>
      </c>
      <c r="D589" s="163">
        <v>4</v>
      </c>
      <c r="E589" s="163" t="s">
        <v>195</v>
      </c>
      <c r="F589" s="162">
        <v>2021</v>
      </c>
      <c r="G589" s="164">
        <v>136794552</v>
      </c>
      <c r="H589" s="164">
        <v>1337407</v>
      </c>
      <c r="I589" s="164">
        <v>233291</v>
      </c>
      <c r="J589" s="164">
        <v>63646</v>
      </c>
    </row>
    <row r="590" spans="1:10" ht="14.5" x14ac:dyDescent="0.35">
      <c r="A590" s="162">
        <v>12484</v>
      </c>
      <c r="B590" s="162" t="s">
        <v>783</v>
      </c>
      <c r="D590" s="163">
        <v>9</v>
      </c>
      <c r="E590" s="163" t="s">
        <v>195</v>
      </c>
      <c r="F590" s="162">
        <v>2021</v>
      </c>
      <c r="G590" s="164">
        <v>558705</v>
      </c>
      <c r="H590" s="164">
        <v>10936</v>
      </c>
      <c r="I590" s="164">
        <v>0</v>
      </c>
      <c r="J590" s="164">
        <v>0</v>
      </c>
    </row>
    <row r="591" spans="1:10" ht="14.5" x14ac:dyDescent="0.35">
      <c r="A591" s="162">
        <v>12502</v>
      </c>
      <c r="B591" s="162" t="s">
        <v>784</v>
      </c>
      <c r="D591" s="163">
        <v>19.3</v>
      </c>
      <c r="E591" s="163" t="s">
        <v>195</v>
      </c>
      <c r="F591" s="162">
        <v>2021</v>
      </c>
      <c r="G591" s="164">
        <v>253864</v>
      </c>
      <c r="H591" s="164">
        <v>79596</v>
      </c>
      <c r="I591" s="164">
        <v>3094</v>
      </c>
      <c r="J591" s="164">
        <v>1326</v>
      </c>
    </row>
    <row r="592" spans="1:10" ht="14.5" x14ac:dyDescent="0.35">
      <c r="A592" s="162">
        <v>12502</v>
      </c>
      <c r="B592" s="162" t="s">
        <v>785</v>
      </c>
      <c r="D592" s="163">
        <v>19.399999999999999</v>
      </c>
      <c r="E592" s="163" t="s">
        <v>195</v>
      </c>
      <c r="F592" s="162">
        <v>2021</v>
      </c>
      <c r="G592" s="164">
        <v>3443059</v>
      </c>
      <c r="H592" s="164">
        <v>0</v>
      </c>
      <c r="I592" s="164">
        <v>0</v>
      </c>
      <c r="J592" s="164">
        <v>0</v>
      </c>
    </row>
    <row r="593" spans="1:10" ht="14.5" x14ac:dyDescent="0.35">
      <c r="A593" s="162">
        <v>12502</v>
      </c>
      <c r="B593" s="162" t="s">
        <v>786</v>
      </c>
      <c r="D593" s="163">
        <v>21.2</v>
      </c>
      <c r="E593" s="163" t="s">
        <v>195</v>
      </c>
      <c r="F593" s="162">
        <v>2021</v>
      </c>
      <c r="G593" s="164">
        <v>14205</v>
      </c>
      <c r="H593" s="164">
        <v>17397</v>
      </c>
      <c r="I593" s="164">
        <v>676</v>
      </c>
      <c r="J593" s="164">
        <v>290</v>
      </c>
    </row>
    <row r="594" spans="1:10" ht="14.5" x14ac:dyDescent="0.35">
      <c r="A594" s="162">
        <v>12521</v>
      </c>
      <c r="B594" s="162" t="s">
        <v>787</v>
      </c>
      <c r="D594" s="163">
        <v>19.100000000000001</v>
      </c>
      <c r="E594" s="163" t="s">
        <v>195</v>
      </c>
      <c r="F594" s="162">
        <v>2021</v>
      </c>
      <c r="G594" s="164">
        <v>94236</v>
      </c>
      <c r="H594" s="164">
        <v>113551</v>
      </c>
      <c r="I594" s="164">
        <v>4592</v>
      </c>
      <c r="J594" s="164">
        <v>3687</v>
      </c>
    </row>
    <row r="595" spans="1:10" ht="14.5" x14ac:dyDescent="0.35">
      <c r="A595" s="162">
        <v>12521</v>
      </c>
      <c r="B595" s="162" t="s">
        <v>788</v>
      </c>
      <c r="D595" s="163">
        <v>19.2</v>
      </c>
      <c r="E595" s="163" t="s">
        <v>195</v>
      </c>
      <c r="F595" s="162">
        <v>2021</v>
      </c>
      <c r="G595" s="164">
        <v>14764780</v>
      </c>
      <c r="H595" s="164">
        <v>0</v>
      </c>
      <c r="I595" s="164">
        <v>0</v>
      </c>
      <c r="J595" s="164">
        <v>0</v>
      </c>
    </row>
    <row r="596" spans="1:10" ht="14.5" x14ac:dyDescent="0.35">
      <c r="A596" s="162">
        <v>12521</v>
      </c>
      <c r="B596" s="162" t="s">
        <v>789</v>
      </c>
      <c r="D596" s="163">
        <v>21.1</v>
      </c>
      <c r="E596" s="163" t="s">
        <v>195</v>
      </c>
      <c r="F596" s="162">
        <v>2021</v>
      </c>
      <c r="G596" s="164">
        <v>9409855</v>
      </c>
      <c r="H596" s="164">
        <v>61173</v>
      </c>
      <c r="I596" s="164">
        <v>2474</v>
      </c>
      <c r="J596" s="164">
        <v>1986</v>
      </c>
    </row>
    <row r="597" spans="1:10" ht="14.5" x14ac:dyDescent="0.35">
      <c r="A597" s="162">
        <v>12536</v>
      </c>
      <c r="B597" s="162" t="s">
        <v>790</v>
      </c>
      <c r="D597" s="163">
        <v>1</v>
      </c>
      <c r="E597" s="163" t="s">
        <v>195</v>
      </c>
      <c r="F597" s="162">
        <v>2021</v>
      </c>
      <c r="G597" s="164">
        <v>6412195</v>
      </c>
      <c r="H597" s="164">
        <v>6666</v>
      </c>
      <c r="I597" s="164">
        <v>161</v>
      </c>
      <c r="J597" s="164">
        <v>167</v>
      </c>
    </row>
    <row r="598" spans="1:10" ht="14.5" x14ac:dyDescent="0.35">
      <c r="A598" s="162">
        <v>12536</v>
      </c>
      <c r="B598" s="162" t="s">
        <v>791</v>
      </c>
      <c r="D598" s="163">
        <v>2.1</v>
      </c>
      <c r="E598" s="163" t="s">
        <v>195</v>
      </c>
      <c r="F598" s="162">
        <v>2021</v>
      </c>
      <c r="G598" s="164">
        <v>15584624</v>
      </c>
      <c r="H598" s="164">
        <v>16886</v>
      </c>
      <c r="I598" s="164">
        <v>409</v>
      </c>
      <c r="J598" s="164">
        <v>423</v>
      </c>
    </row>
    <row r="599" spans="1:10" ht="14.5" x14ac:dyDescent="0.35">
      <c r="A599" s="162">
        <v>12536</v>
      </c>
      <c r="B599" s="162" t="s">
        <v>792</v>
      </c>
      <c r="D599" s="163">
        <v>4</v>
      </c>
      <c r="E599" s="163" t="s">
        <v>195</v>
      </c>
      <c r="F599" s="162">
        <v>2021</v>
      </c>
      <c r="G599" s="164">
        <v>234761955</v>
      </c>
      <c r="H599" s="164">
        <v>309357</v>
      </c>
      <c r="I599" s="164">
        <v>7485</v>
      </c>
      <c r="J599" s="164">
        <v>7746</v>
      </c>
    </row>
    <row r="600" spans="1:10" ht="14.5" x14ac:dyDescent="0.35">
      <c r="A600" s="162">
        <v>12536</v>
      </c>
      <c r="B600" s="162" t="s">
        <v>793</v>
      </c>
      <c r="D600" s="163">
        <v>9</v>
      </c>
      <c r="E600" s="163" t="s">
        <v>195</v>
      </c>
      <c r="F600" s="162">
        <v>2021</v>
      </c>
      <c r="G600" s="164">
        <v>175049</v>
      </c>
      <c r="H600" s="164">
        <v>247</v>
      </c>
      <c r="I600" s="164">
        <v>6</v>
      </c>
      <c r="J600" s="164">
        <v>6</v>
      </c>
    </row>
    <row r="601" spans="1:10" ht="14.5" x14ac:dyDescent="0.35">
      <c r="A601" s="162">
        <v>12536</v>
      </c>
      <c r="B601" s="162" t="s">
        <v>794</v>
      </c>
      <c r="D601" s="163">
        <v>17.100000000000001</v>
      </c>
      <c r="E601" s="163" t="s">
        <v>195</v>
      </c>
      <c r="F601" s="162">
        <v>2021</v>
      </c>
      <c r="G601" s="164">
        <v>765676</v>
      </c>
      <c r="H601" s="164">
        <v>971</v>
      </c>
      <c r="I601" s="164">
        <v>23</v>
      </c>
      <c r="J601" s="164">
        <v>24</v>
      </c>
    </row>
    <row r="602" spans="1:10" ht="14.5" x14ac:dyDescent="0.35">
      <c r="A602" s="162">
        <v>12548</v>
      </c>
      <c r="B602" s="162" t="s">
        <v>795</v>
      </c>
      <c r="D602" s="163">
        <v>2.4</v>
      </c>
      <c r="E602" s="163" t="s">
        <v>195</v>
      </c>
      <c r="F602" s="162">
        <v>2021</v>
      </c>
      <c r="G602" s="164">
        <v>19758080</v>
      </c>
      <c r="H602" s="164">
        <v>196153</v>
      </c>
      <c r="I602" s="164">
        <v>0</v>
      </c>
      <c r="J602" s="164">
        <v>0</v>
      </c>
    </row>
    <row r="603" spans="1:10" ht="14.5" x14ac:dyDescent="0.35">
      <c r="A603" s="162">
        <v>12572</v>
      </c>
      <c r="B603" s="162" t="s">
        <v>796</v>
      </c>
      <c r="D603" s="163">
        <v>1</v>
      </c>
      <c r="E603" s="163" t="s">
        <v>195</v>
      </c>
      <c r="F603" s="162">
        <v>2021</v>
      </c>
      <c r="G603" s="164">
        <v>11346</v>
      </c>
      <c r="H603" s="164">
        <v>60128</v>
      </c>
      <c r="I603" s="164">
        <v>2154</v>
      </c>
      <c r="J603" s="164">
        <v>4457</v>
      </c>
    </row>
    <row r="604" spans="1:10" ht="14.5" x14ac:dyDescent="0.35">
      <c r="A604" s="162">
        <v>12572</v>
      </c>
      <c r="B604" s="162" t="s">
        <v>797</v>
      </c>
      <c r="D604" s="163">
        <v>2.1</v>
      </c>
      <c r="E604" s="163" t="s">
        <v>195</v>
      </c>
      <c r="F604" s="162">
        <v>2021</v>
      </c>
      <c r="G604" s="164">
        <v>20475</v>
      </c>
      <c r="H604" s="164">
        <v>76275</v>
      </c>
      <c r="I604" s="164">
        <v>2721</v>
      </c>
      <c r="J604" s="164">
        <v>5299</v>
      </c>
    </row>
    <row r="605" spans="1:10" ht="14.5" x14ac:dyDescent="0.35">
      <c r="A605" s="162">
        <v>12572</v>
      </c>
      <c r="B605" s="162" t="s">
        <v>798</v>
      </c>
      <c r="D605" s="163">
        <v>17.100000000000001</v>
      </c>
      <c r="E605" s="163" t="s">
        <v>195</v>
      </c>
      <c r="F605" s="162">
        <v>2021</v>
      </c>
      <c r="G605" s="164">
        <v>44249</v>
      </c>
      <c r="H605" s="164">
        <v>212200</v>
      </c>
      <c r="I605" s="164">
        <v>7520</v>
      </c>
      <c r="J605" s="164">
        <v>14504</v>
      </c>
    </row>
    <row r="606" spans="1:10" ht="14.5" x14ac:dyDescent="0.35">
      <c r="A606" s="162">
        <v>12572</v>
      </c>
      <c r="B606" s="162" t="s">
        <v>799</v>
      </c>
      <c r="D606" s="163">
        <v>17.2</v>
      </c>
      <c r="E606" s="163" t="s">
        <v>195</v>
      </c>
      <c r="F606" s="162">
        <v>2021</v>
      </c>
      <c r="G606" s="164">
        <v>0</v>
      </c>
      <c r="H606" s="164">
        <v>30305</v>
      </c>
      <c r="I606" s="164">
        <v>1075</v>
      </c>
      <c r="J606" s="164">
        <v>2165</v>
      </c>
    </row>
    <row r="607" spans="1:10" ht="14.5" x14ac:dyDescent="0.35">
      <c r="A607" s="162">
        <v>12572</v>
      </c>
      <c r="B607" s="162" t="s">
        <v>800</v>
      </c>
      <c r="D607" s="163">
        <v>18</v>
      </c>
      <c r="E607" s="163" t="s">
        <v>195</v>
      </c>
      <c r="F607" s="162">
        <v>2021</v>
      </c>
      <c r="G607" s="164">
        <v>21238</v>
      </c>
      <c r="H607" s="164">
        <v>47903</v>
      </c>
      <c r="I607" s="164">
        <v>1834</v>
      </c>
      <c r="J607" s="164">
        <v>3552</v>
      </c>
    </row>
    <row r="608" spans="1:10" ht="14.5" x14ac:dyDescent="0.35">
      <c r="A608" s="162">
        <v>12572</v>
      </c>
      <c r="B608" s="162" t="s">
        <v>801</v>
      </c>
      <c r="D608" s="163">
        <v>19.3</v>
      </c>
      <c r="E608" s="163" t="s">
        <v>195</v>
      </c>
      <c r="F608" s="162">
        <v>2021</v>
      </c>
      <c r="G608" s="164">
        <v>847</v>
      </c>
      <c r="H608" s="164">
        <v>168182</v>
      </c>
      <c r="I608" s="164">
        <v>5931</v>
      </c>
      <c r="J608" s="164">
        <v>13293</v>
      </c>
    </row>
    <row r="609" spans="1:10" ht="14.5" x14ac:dyDescent="0.35">
      <c r="A609" s="162">
        <v>12572</v>
      </c>
      <c r="B609" s="162" t="s">
        <v>802</v>
      </c>
      <c r="D609" s="163">
        <v>19.399999999999999</v>
      </c>
      <c r="E609" s="163" t="s">
        <v>195</v>
      </c>
      <c r="F609" s="162">
        <v>2021</v>
      </c>
      <c r="G609" s="164">
        <v>84614</v>
      </c>
      <c r="H609" s="164">
        <v>0</v>
      </c>
      <c r="I609" s="164">
        <v>0</v>
      </c>
      <c r="J609" s="164">
        <v>0</v>
      </c>
    </row>
    <row r="610" spans="1:10" ht="14.5" x14ac:dyDescent="0.35">
      <c r="A610" s="162">
        <v>12572</v>
      </c>
      <c r="B610" s="162" t="s">
        <v>803</v>
      </c>
      <c r="D610" s="163">
        <v>21.2</v>
      </c>
      <c r="E610" s="163" t="s">
        <v>195</v>
      </c>
      <c r="F610" s="162">
        <v>2021</v>
      </c>
      <c r="G610" s="164">
        <v>39857</v>
      </c>
      <c r="H610" s="164">
        <v>64404</v>
      </c>
      <c r="I610" s="164">
        <v>2314</v>
      </c>
      <c r="J610" s="164">
        <v>4550</v>
      </c>
    </row>
    <row r="611" spans="1:10" ht="14.5" x14ac:dyDescent="0.35">
      <c r="A611" s="162">
        <v>12572</v>
      </c>
      <c r="B611" s="162" t="s">
        <v>804</v>
      </c>
      <c r="D611" s="163">
        <v>24</v>
      </c>
      <c r="E611" s="163" t="s">
        <v>195</v>
      </c>
      <c r="F611" s="162">
        <v>2021</v>
      </c>
      <c r="G611" s="164">
        <v>94053</v>
      </c>
      <c r="H611" s="164">
        <v>31006</v>
      </c>
      <c r="I611" s="164">
        <v>4084</v>
      </c>
      <c r="J611" s="164">
        <v>2449</v>
      </c>
    </row>
    <row r="612" spans="1:10" ht="14.5" x14ac:dyDescent="0.35">
      <c r="A612" s="162">
        <v>12573</v>
      </c>
      <c r="B612" s="162" t="s">
        <v>805</v>
      </c>
      <c r="D612" s="163">
        <v>1</v>
      </c>
      <c r="E612" s="163" t="s">
        <v>195</v>
      </c>
      <c r="F612" s="162">
        <v>2021</v>
      </c>
      <c r="G612" s="164">
        <v>173114</v>
      </c>
      <c r="H612" s="164">
        <v>2369</v>
      </c>
      <c r="I612" s="164">
        <v>5</v>
      </c>
      <c r="J612" s="164">
        <v>28</v>
      </c>
    </row>
    <row r="613" spans="1:10" ht="14.5" x14ac:dyDescent="0.35">
      <c r="A613" s="162">
        <v>12573</v>
      </c>
      <c r="B613" s="162" t="s">
        <v>806</v>
      </c>
      <c r="D613" s="163">
        <v>2.1</v>
      </c>
      <c r="E613" s="163" t="s">
        <v>195</v>
      </c>
      <c r="F613" s="162">
        <v>2021</v>
      </c>
      <c r="G613" s="164">
        <v>558909</v>
      </c>
      <c r="H613" s="164">
        <v>27719</v>
      </c>
      <c r="I613" s="164">
        <v>56</v>
      </c>
      <c r="J613" s="164">
        <v>326</v>
      </c>
    </row>
    <row r="614" spans="1:10" ht="14.5" x14ac:dyDescent="0.35">
      <c r="A614" s="162">
        <v>12573</v>
      </c>
      <c r="B614" s="162" t="s">
        <v>807</v>
      </c>
      <c r="D614" s="163">
        <v>4</v>
      </c>
      <c r="E614" s="163" t="s">
        <v>195</v>
      </c>
      <c r="F614" s="162">
        <v>2021</v>
      </c>
      <c r="G614" s="164">
        <v>11466824</v>
      </c>
      <c r="H614" s="164">
        <v>94707</v>
      </c>
      <c r="I614" s="164">
        <v>191</v>
      </c>
      <c r="J614" s="164">
        <v>1113</v>
      </c>
    </row>
    <row r="615" spans="1:10" ht="14.5" x14ac:dyDescent="0.35">
      <c r="A615" s="162">
        <v>12573</v>
      </c>
      <c r="B615" s="162" t="s">
        <v>808</v>
      </c>
      <c r="D615" s="163">
        <v>9</v>
      </c>
      <c r="E615" s="163" t="s">
        <v>195</v>
      </c>
      <c r="F615" s="162">
        <v>2021</v>
      </c>
      <c r="G615" s="164">
        <v>26429</v>
      </c>
      <c r="H615" s="164">
        <v>88</v>
      </c>
      <c r="I615" s="164">
        <v>0</v>
      </c>
      <c r="J615" s="164">
        <v>1</v>
      </c>
    </row>
    <row r="616" spans="1:10" ht="14.5" x14ac:dyDescent="0.35">
      <c r="A616" s="162">
        <v>12573</v>
      </c>
      <c r="B616" s="162" t="s">
        <v>809</v>
      </c>
      <c r="D616" s="163">
        <v>17.100000000000001</v>
      </c>
      <c r="E616" s="163" t="s">
        <v>195</v>
      </c>
      <c r="F616" s="162">
        <v>2021</v>
      </c>
      <c r="G616" s="164">
        <v>36819</v>
      </c>
      <c r="H616" s="164">
        <v>594</v>
      </c>
      <c r="I616" s="164">
        <v>1</v>
      </c>
      <c r="J616" s="164">
        <v>7</v>
      </c>
    </row>
    <row r="617" spans="1:10" ht="14.5" x14ac:dyDescent="0.35">
      <c r="A617" s="162">
        <v>12645</v>
      </c>
      <c r="B617" s="162" t="s">
        <v>810</v>
      </c>
      <c r="D617" s="163">
        <v>1</v>
      </c>
      <c r="E617" s="163" t="s">
        <v>195</v>
      </c>
      <c r="F617" s="162">
        <v>2021</v>
      </c>
      <c r="G617" s="164">
        <v>3843110</v>
      </c>
      <c r="H617" s="164">
        <v>3843</v>
      </c>
      <c r="I617" s="164">
        <v>0</v>
      </c>
      <c r="J617" s="164">
        <v>164</v>
      </c>
    </row>
    <row r="618" spans="1:10" ht="14.5" x14ac:dyDescent="0.35">
      <c r="A618" s="162">
        <v>12645</v>
      </c>
      <c r="B618" s="162" t="s">
        <v>811</v>
      </c>
      <c r="D618" s="163">
        <v>4</v>
      </c>
      <c r="E618" s="163" t="s">
        <v>195</v>
      </c>
      <c r="F618" s="162">
        <v>2021</v>
      </c>
      <c r="G618" s="164">
        <v>11260432</v>
      </c>
      <c r="H618" s="164">
        <v>22371</v>
      </c>
      <c r="I618" s="164">
        <v>0</v>
      </c>
      <c r="J618" s="164">
        <v>1416</v>
      </c>
    </row>
    <row r="619" spans="1:10" ht="14.5" x14ac:dyDescent="0.35">
      <c r="A619" s="162">
        <v>12645</v>
      </c>
      <c r="B619" s="162" t="s">
        <v>812</v>
      </c>
      <c r="D619" s="163">
        <v>17.100000000000001</v>
      </c>
      <c r="E619" s="163" t="s">
        <v>195</v>
      </c>
      <c r="F619" s="162">
        <v>2021</v>
      </c>
      <c r="G619" s="164">
        <v>412540</v>
      </c>
      <c r="H619" s="164">
        <v>413</v>
      </c>
      <c r="I619" s="164">
        <v>0</v>
      </c>
      <c r="J619" s="164">
        <v>2</v>
      </c>
    </row>
    <row r="620" spans="1:10" ht="14.5" x14ac:dyDescent="0.35">
      <c r="A620" s="162">
        <v>12645</v>
      </c>
      <c r="B620" s="162" t="s">
        <v>813</v>
      </c>
      <c r="D620" s="163">
        <v>24</v>
      </c>
      <c r="E620" s="163" t="s">
        <v>195</v>
      </c>
      <c r="F620" s="162">
        <v>2021</v>
      </c>
      <c r="G620" s="164">
        <v>3750</v>
      </c>
      <c r="H620" s="164">
        <v>4</v>
      </c>
      <c r="I620" s="164">
        <v>0</v>
      </c>
      <c r="J620" s="164">
        <v>0</v>
      </c>
    </row>
    <row r="621" spans="1:10" ht="14.5" x14ac:dyDescent="0.35">
      <c r="A621" s="162">
        <v>12718</v>
      </c>
      <c r="B621" s="162" t="s">
        <v>814</v>
      </c>
      <c r="D621" s="163">
        <v>9</v>
      </c>
      <c r="E621" s="163" t="s">
        <v>195</v>
      </c>
      <c r="F621" s="162">
        <v>2021</v>
      </c>
      <c r="G621" s="164">
        <v>909</v>
      </c>
      <c r="H621" s="164">
        <v>559</v>
      </c>
      <c r="I621" s="164">
        <v>0</v>
      </c>
      <c r="J621" s="164">
        <v>-1</v>
      </c>
    </row>
    <row r="622" spans="1:10" ht="14.5" x14ac:dyDescent="0.35">
      <c r="A622" s="162">
        <v>12718</v>
      </c>
      <c r="B622" s="162" t="s">
        <v>815</v>
      </c>
      <c r="D622" s="163">
        <v>17.100000000000001</v>
      </c>
      <c r="E622" s="163" t="s">
        <v>195</v>
      </c>
      <c r="F622" s="162">
        <v>2021</v>
      </c>
      <c r="G622" s="164">
        <v>9702</v>
      </c>
      <c r="H622" s="164">
        <v>21950</v>
      </c>
      <c r="I622" s="164">
        <v>0</v>
      </c>
      <c r="J622" s="164">
        <v>-36</v>
      </c>
    </row>
    <row r="623" spans="1:10" ht="14.5" x14ac:dyDescent="0.35">
      <c r="A623" s="162">
        <v>12750</v>
      </c>
      <c r="B623" s="162" t="s">
        <v>816</v>
      </c>
      <c r="D623" s="163">
        <v>24</v>
      </c>
      <c r="E623" s="163" t="s">
        <v>195</v>
      </c>
      <c r="F623" s="162">
        <v>2021</v>
      </c>
      <c r="G623" s="164">
        <v>1585564</v>
      </c>
      <c r="H623" s="164">
        <v>36419</v>
      </c>
      <c r="I623" s="164">
        <v>1361</v>
      </c>
      <c r="J623" s="164">
        <v>1540</v>
      </c>
    </row>
    <row r="624" spans="1:10" ht="14.5" x14ac:dyDescent="0.35">
      <c r="A624" s="162">
        <v>12777</v>
      </c>
      <c r="B624" s="162" t="s">
        <v>817</v>
      </c>
      <c r="D624" s="163">
        <v>4</v>
      </c>
      <c r="E624" s="163" t="s">
        <v>195</v>
      </c>
      <c r="F624" s="162">
        <v>2021</v>
      </c>
      <c r="G624" s="164">
        <v>1130</v>
      </c>
      <c r="H624" s="164">
        <v>109098</v>
      </c>
      <c r="I624" s="164">
        <v>87</v>
      </c>
      <c r="J624" s="164">
        <v>9451</v>
      </c>
    </row>
    <row r="625" spans="1:10" ht="14.5" x14ac:dyDescent="0.35">
      <c r="A625" s="162">
        <v>12777</v>
      </c>
      <c r="B625" s="162" t="s">
        <v>818</v>
      </c>
      <c r="D625" s="163">
        <v>5.0999999999999996</v>
      </c>
      <c r="E625" s="163" t="s">
        <v>195</v>
      </c>
      <c r="F625" s="162">
        <v>2021</v>
      </c>
      <c r="G625" s="164">
        <v>140466</v>
      </c>
      <c r="H625" s="164">
        <v>1556</v>
      </c>
      <c r="I625" s="164">
        <v>1</v>
      </c>
      <c r="J625" s="164">
        <v>57</v>
      </c>
    </row>
    <row r="626" spans="1:10" ht="14.5" x14ac:dyDescent="0.35">
      <c r="A626" s="162">
        <v>12777</v>
      </c>
      <c r="B626" s="162" t="s">
        <v>819</v>
      </c>
      <c r="D626" s="163">
        <v>5.2</v>
      </c>
      <c r="E626" s="163" t="s">
        <v>195</v>
      </c>
      <c r="F626" s="162">
        <v>2021</v>
      </c>
      <c r="G626" s="164">
        <v>96627</v>
      </c>
      <c r="H626" s="164">
        <v>397</v>
      </c>
      <c r="I626" s="164">
        <v>0</v>
      </c>
      <c r="J626" s="164">
        <v>15</v>
      </c>
    </row>
    <row r="627" spans="1:10" ht="14.5" x14ac:dyDescent="0.35">
      <c r="A627" s="162">
        <v>12777</v>
      </c>
      <c r="B627" s="162" t="s">
        <v>820</v>
      </c>
      <c r="D627" s="163">
        <v>17.100000000000001</v>
      </c>
      <c r="E627" s="163" t="s">
        <v>195</v>
      </c>
      <c r="F627" s="162">
        <v>2021</v>
      </c>
      <c r="G627" s="164">
        <v>13132</v>
      </c>
      <c r="H627" s="164">
        <v>14332</v>
      </c>
      <c r="I627" s="164">
        <v>15</v>
      </c>
      <c r="J627" s="164">
        <v>1589</v>
      </c>
    </row>
    <row r="628" spans="1:10" ht="14.5" x14ac:dyDescent="0.35">
      <c r="A628" s="162">
        <v>12777</v>
      </c>
      <c r="B628" s="162" t="s">
        <v>821</v>
      </c>
      <c r="D628" s="163">
        <v>17.2</v>
      </c>
      <c r="E628" s="163" t="s">
        <v>195</v>
      </c>
      <c r="F628" s="162">
        <v>2021</v>
      </c>
      <c r="G628" s="164">
        <v>300</v>
      </c>
      <c r="H628" s="164">
        <v>1</v>
      </c>
      <c r="I628" s="164">
        <v>0</v>
      </c>
      <c r="J628" s="164">
        <v>0</v>
      </c>
    </row>
    <row r="629" spans="1:10" ht="14.5" x14ac:dyDescent="0.35">
      <c r="A629" s="162">
        <v>12777</v>
      </c>
      <c r="B629" s="162" t="s">
        <v>822</v>
      </c>
      <c r="D629" s="163">
        <v>18</v>
      </c>
      <c r="E629" s="163" t="s">
        <v>195</v>
      </c>
      <c r="F629" s="162">
        <v>2021</v>
      </c>
      <c r="G629" s="164">
        <v>108103</v>
      </c>
      <c r="H629" s="164">
        <v>514</v>
      </c>
      <c r="I629" s="164">
        <v>0</v>
      </c>
      <c r="J629" s="164">
        <v>16</v>
      </c>
    </row>
    <row r="630" spans="1:10" ht="14.5" x14ac:dyDescent="0.35">
      <c r="A630" s="162">
        <v>12831</v>
      </c>
      <c r="B630" s="162" t="s">
        <v>823</v>
      </c>
      <c r="D630" s="163">
        <v>1</v>
      </c>
      <c r="E630" s="163" t="s">
        <v>195</v>
      </c>
      <c r="F630" s="162">
        <v>2021</v>
      </c>
      <c r="G630" s="164">
        <v>2232181</v>
      </c>
      <c r="H630" s="164">
        <v>4334</v>
      </c>
      <c r="I630" s="164">
        <v>0</v>
      </c>
      <c r="J630" s="164">
        <v>109</v>
      </c>
    </row>
    <row r="631" spans="1:10" ht="14.5" x14ac:dyDescent="0.35">
      <c r="A631" s="162">
        <v>12831</v>
      </c>
      <c r="B631" s="162" t="s">
        <v>824</v>
      </c>
      <c r="D631" s="163">
        <v>2.1</v>
      </c>
      <c r="E631" s="163" t="s">
        <v>195</v>
      </c>
      <c r="F631" s="162">
        <v>2021</v>
      </c>
      <c r="G631" s="164">
        <v>6749740</v>
      </c>
      <c r="H631" s="164">
        <v>8683</v>
      </c>
      <c r="I631" s="164">
        <v>0</v>
      </c>
      <c r="J631" s="164">
        <v>219</v>
      </c>
    </row>
    <row r="632" spans="1:10" ht="14.5" x14ac:dyDescent="0.35">
      <c r="A632" s="162">
        <v>12831</v>
      </c>
      <c r="B632" s="162" t="s">
        <v>825</v>
      </c>
      <c r="D632" s="163">
        <v>4</v>
      </c>
      <c r="E632" s="163" t="s">
        <v>195</v>
      </c>
      <c r="F632" s="162">
        <v>2021</v>
      </c>
      <c r="G632" s="164">
        <v>23426867</v>
      </c>
      <c r="H632" s="164">
        <v>43044</v>
      </c>
      <c r="I632" s="164">
        <v>0</v>
      </c>
      <c r="J632" s="164">
        <v>1085</v>
      </c>
    </row>
    <row r="633" spans="1:10" ht="14.5" x14ac:dyDescent="0.35">
      <c r="A633" s="162">
        <v>12831</v>
      </c>
      <c r="B633" s="162" t="s">
        <v>826</v>
      </c>
      <c r="D633" s="163">
        <v>5.0999999999999996</v>
      </c>
      <c r="E633" s="163" t="s">
        <v>195</v>
      </c>
      <c r="F633" s="162">
        <v>2021</v>
      </c>
      <c r="G633" s="164">
        <v>580445</v>
      </c>
      <c r="H633" s="164">
        <v>73004</v>
      </c>
      <c r="I633" s="164">
        <v>0</v>
      </c>
      <c r="J633" s="164">
        <v>1820</v>
      </c>
    </row>
    <row r="634" spans="1:10" ht="14.5" x14ac:dyDescent="0.35">
      <c r="A634" s="162">
        <v>12831</v>
      </c>
      <c r="B634" s="162" t="s">
        <v>827</v>
      </c>
      <c r="D634" s="163">
        <v>5.2</v>
      </c>
      <c r="E634" s="163" t="s">
        <v>195</v>
      </c>
      <c r="F634" s="162">
        <v>2021</v>
      </c>
      <c r="G634" s="164">
        <v>168996</v>
      </c>
      <c r="H634" s="164">
        <v>7339</v>
      </c>
      <c r="I634" s="164">
        <v>0</v>
      </c>
      <c r="J634" s="164">
        <v>183</v>
      </c>
    </row>
    <row r="635" spans="1:10" ht="14.5" x14ac:dyDescent="0.35">
      <c r="A635" s="162">
        <v>12831</v>
      </c>
      <c r="B635" s="162" t="s">
        <v>828</v>
      </c>
      <c r="D635" s="163">
        <v>9</v>
      </c>
      <c r="E635" s="163" t="s">
        <v>195</v>
      </c>
      <c r="F635" s="162">
        <v>2021</v>
      </c>
      <c r="G635" s="164">
        <v>4472896</v>
      </c>
      <c r="H635" s="164">
        <v>35584</v>
      </c>
      <c r="I635" s="164">
        <v>0</v>
      </c>
      <c r="J635" s="164">
        <v>889</v>
      </c>
    </row>
    <row r="636" spans="1:10" ht="14.5" x14ac:dyDescent="0.35">
      <c r="A636" s="162">
        <v>12831</v>
      </c>
      <c r="B636" s="162" t="s">
        <v>829</v>
      </c>
      <c r="D636" s="163">
        <v>17.100000000000001</v>
      </c>
      <c r="E636" s="163" t="s">
        <v>195</v>
      </c>
      <c r="F636" s="162">
        <v>2021</v>
      </c>
      <c r="G636" s="164">
        <v>4248685</v>
      </c>
      <c r="H636" s="164">
        <v>170506</v>
      </c>
      <c r="I636" s="164">
        <v>0</v>
      </c>
      <c r="J636" s="164">
        <v>4254</v>
      </c>
    </row>
    <row r="637" spans="1:10" ht="14.5" x14ac:dyDescent="0.35">
      <c r="A637" s="162">
        <v>12831</v>
      </c>
      <c r="B637" s="162" t="s">
        <v>830</v>
      </c>
      <c r="D637" s="163">
        <v>17.2</v>
      </c>
      <c r="E637" s="163" t="s">
        <v>195</v>
      </c>
      <c r="F637" s="162">
        <v>2021</v>
      </c>
      <c r="G637" s="164">
        <v>4934484</v>
      </c>
      <c r="H637" s="164">
        <v>58340</v>
      </c>
      <c r="I637" s="164">
        <v>0</v>
      </c>
      <c r="J637" s="164">
        <v>1456</v>
      </c>
    </row>
    <row r="638" spans="1:10" ht="14.5" x14ac:dyDescent="0.35">
      <c r="A638" s="162">
        <v>12831</v>
      </c>
      <c r="B638" s="162" t="s">
        <v>831</v>
      </c>
      <c r="D638" s="163">
        <v>19.3</v>
      </c>
      <c r="E638" s="163" t="s">
        <v>195</v>
      </c>
      <c r="F638" s="162">
        <v>2021</v>
      </c>
      <c r="G638" s="164">
        <v>8168</v>
      </c>
      <c r="H638" s="164">
        <v>104909</v>
      </c>
      <c r="I638" s="164">
        <v>0</v>
      </c>
      <c r="J638" s="164">
        <v>2620</v>
      </c>
    </row>
    <row r="639" spans="1:10" ht="14.5" x14ac:dyDescent="0.35">
      <c r="A639" s="162">
        <v>12831</v>
      </c>
      <c r="B639" s="162" t="s">
        <v>832</v>
      </c>
      <c r="D639" s="163">
        <v>19.399999999999999</v>
      </c>
      <c r="E639" s="163" t="s">
        <v>195</v>
      </c>
      <c r="F639" s="162">
        <v>2021</v>
      </c>
      <c r="G639" s="164">
        <v>11308093</v>
      </c>
      <c r="H639" s="164">
        <v>0</v>
      </c>
      <c r="I639" s="164">
        <v>0</v>
      </c>
      <c r="J639" s="164">
        <v>0</v>
      </c>
    </row>
    <row r="640" spans="1:10" ht="14.5" x14ac:dyDescent="0.35">
      <c r="A640" s="162">
        <v>12831</v>
      </c>
      <c r="B640" s="162" t="s">
        <v>833</v>
      </c>
      <c r="D640" s="163">
        <v>21.2</v>
      </c>
      <c r="E640" s="163" t="s">
        <v>195</v>
      </c>
      <c r="F640" s="162">
        <v>2021</v>
      </c>
      <c r="G640" s="164">
        <v>78477</v>
      </c>
      <c r="H640" s="164">
        <v>20326</v>
      </c>
      <c r="I640" s="164">
        <v>0</v>
      </c>
      <c r="J640" s="164">
        <v>506</v>
      </c>
    </row>
    <row r="641" spans="1:10" ht="14.5" x14ac:dyDescent="0.35">
      <c r="A641" s="162">
        <v>12831</v>
      </c>
      <c r="B641" s="162" t="s">
        <v>834</v>
      </c>
      <c r="D641" s="163">
        <v>23</v>
      </c>
      <c r="E641" s="163" t="s">
        <v>195</v>
      </c>
      <c r="F641" s="162">
        <v>2021</v>
      </c>
      <c r="G641" s="164">
        <v>31844</v>
      </c>
      <c r="H641" s="164">
        <v>341</v>
      </c>
      <c r="I641" s="164">
        <v>0</v>
      </c>
      <c r="J641" s="164">
        <v>9</v>
      </c>
    </row>
    <row r="642" spans="1:10" ht="14.5" x14ac:dyDescent="0.35">
      <c r="A642" s="162">
        <v>12831</v>
      </c>
      <c r="B642" s="162" t="s">
        <v>835</v>
      </c>
      <c r="D642" s="163">
        <v>24</v>
      </c>
      <c r="E642" s="163" t="s">
        <v>195</v>
      </c>
      <c r="F642" s="162">
        <v>2021</v>
      </c>
      <c r="G642" s="164">
        <v>2929168</v>
      </c>
      <c r="H642" s="164">
        <v>13884</v>
      </c>
      <c r="I642" s="164">
        <v>0</v>
      </c>
      <c r="J642" s="164">
        <v>348</v>
      </c>
    </row>
    <row r="643" spans="1:10" ht="14.5" x14ac:dyDescent="0.35">
      <c r="A643" s="162">
        <v>12866</v>
      </c>
      <c r="B643" s="162" t="s">
        <v>836</v>
      </c>
      <c r="D643" s="163">
        <v>1</v>
      </c>
      <c r="E643" s="163" t="s">
        <v>195</v>
      </c>
      <c r="F643" s="162">
        <v>2021</v>
      </c>
      <c r="G643" s="164">
        <v>124144</v>
      </c>
      <c r="H643" s="164">
        <v>1945</v>
      </c>
      <c r="I643" s="164">
        <v>13</v>
      </c>
      <c r="J643" s="164">
        <v>22</v>
      </c>
    </row>
    <row r="644" spans="1:10" ht="14.5" x14ac:dyDescent="0.35">
      <c r="A644" s="162">
        <v>12866</v>
      </c>
      <c r="B644" s="162" t="s">
        <v>837</v>
      </c>
      <c r="D644" s="163">
        <v>2.1</v>
      </c>
      <c r="E644" s="163" t="s">
        <v>195</v>
      </c>
      <c r="F644" s="162">
        <v>2021</v>
      </c>
      <c r="G644" s="164">
        <v>296411</v>
      </c>
      <c r="H644" s="164">
        <v>2228</v>
      </c>
      <c r="I644" s="164">
        <v>15</v>
      </c>
      <c r="J644" s="164">
        <v>24</v>
      </c>
    </row>
    <row r="645" spans="1:10" ht="14.5" x14ac:dyDescent="0.35">
      <c r="A645" s="162">
        <v>12866</v>
      </c>
      <c r="B645" s="162" t="s">
        <v>838</v>
      </c>
      <c r="D645" s="163">
        <v>9</v>
      </c>
      <c r="E645" s="163" t="s">
        <v>195</v>
      </c>
      <c r="F645" s="162">
        <v>2021</v>
      </c>
      <c r="G645" s="164">
        <v>1359256</v>
      </c>
      <c r="H645" s="164">
        <v>5938</v>
      </c>
      <c r="I645" s="164">
        <v>41</v>
      </c>
      <c r="J645" s="164">
        <v>69</v>
      </c>
    </row>
    <row r="646" spans="1:10" ht="14.5" x14ac:dyDescent="0.35">
      <c r="A646" s="162">
        <v>12866</v>
      </c>
      <c r="B646" s="162" t="s">
        <v>839</v>
      </c>
      <c r="D646" s="163">
        <v>17.100000000000001</v>
      </c>
      <c r="E646" s="163" t="s">
        <v>195</v>
      </c>
      <c r="F646" s="162">
        <v>2021</v>
      </c>
      <c r="G646" s="164">
        <v>3650795</v>
      </c>
      <c r="H646" s="164">
        <v>42973</v>
      </c>
      <c r="I646" s="164">
        <v>264</v>
      </c>
      <c r="J646" s="164">
        <v>437</v>
      </c>
    </row>
    <row r="647" spans="1:10" ht="14.5" x14ac:dyDescent="0.35">
      <c r="A647" s="162">
        <v>12866</v>
      </c>
      <c r="B647" s="162" t="s">
        <v>840</v>
      </c>
      <c r="D647" s="163">
        <v>17.2</v>
      </c>
      <c r="E647" s="163" t="s">
        <v>195</v>
      </c>
      <c r="F647" s="162">
        <v>2021</v>
      </c>
      <c r="G647" s="164">
        <v>27474</v>
      </c>
      <c r="H647" s="164">
        <v>230</v>
      </c>
      <c r="I647" s="164">
        <v>2</v>
      </c>
      <c r="J647" s="164">
        <v>3</v>
      </c>
    </row>
    <row r="648" spans="1:10" ht="14.5" x14ac:dyDescent="0.35">
      <c r="A648" s="162">
        <v>12866</v>
      </c>
      <c r="B648" s="162" t="s">
        <v>841</v>
      </c>
      <c r="D648" s="163">
        <v>18</v>
      </c>
      <c r="E648" s="163" t="s">
        <v>195</v>
      </c>
      <c r="F648" s="162">
        <v>2021</v>
      </c>
      <c r="G648" s="164">
        <v>197</v>
      </c>
      <c r="H648" s="164">
        <v>4</v>
      </c>
      <c r="I648" s="164">
        <v>0</v>
      </c>
      <c r="J648" s="164">
        <v>0</v>
      </c>
    </row>
    <row r="649" spans="1:10" ht="14.5" x14ac:dyDescent="0.35">
      <c r="A649" s="162">
        <v>12866</v>
      </c>
      <c r="B649" s="162" t="s">
        <v>842</v>
      </c>
      <c r="D649" s="163">
        <v>19.3</v>
      </c>
      <c r="E649" s="163" t="s">
        <v>195</v>
      </c>
      <c r="F649" s="162">
        <v>2021</v>
      </c>
      <c r="G649" s="164">
        <v>13396</v>
      </c>
      <c r="H649" s="164">
        <v>5964</v>
      </c>
      <c r="I649" s="164">
        <v>39</v>
      </c>
      <c r="J649" s="164">
        <v>65</v>
      </c>
    </row>
    <row r="650" spans="1:10" ht="14.5" x14ac:dyDescent="0.35">
      <c r="A650" s="162">
        <v>12866</v>
      </c>
      <c r="B650" s="162" t="s">
        <v>843</v>
      </c>
      <c r="D650" s="163">
        <v>19.399999999999999</v>
      </c>
      <c r="E650" s="163" t="s">
        <v>195</v>
      </c>
      <c r="F650" s="162">
        <v>2021</v>
      </c>
      <c r="G650" s="164">
        <v>777053</v>
      </c>
      <c r="H650" s="164">
        <v>0</v>
      </c>
      <c r="I650" s="164">
        <v>0</v>
      </c>
      <c r="J650" s="164">
        <v>0</v>
      </c>
    </row>
    <row r="651" spans="1:10" ht="14.5" x14ac:dyDescent="0.35">
      <c r="A651" s="162">
        <v>12866</v>
      </c>
      <c r="B651" s="162" t="s">
        <v>844</v>
      </c>
      <c r="D651" s="163">
        <v>21.2</v>
      </c>
      <c r="E651" s="163" t="s">
        <v>195</v>
      </c>
      <c r="F651" s="162">
        <v>2021</v>
      </c>
      <c r="G651" s="164">
        <v>235560</v>
      </c>
      <c r="H651" s="164">
        <v>1352</v>
      </c>
      <c r="I651" s="164">
        <v>10</v>
      </c>
      <c r="J651" s="164">
        <v>16</v>
      </c>
    </row>
    <row r="652" spans="1:10" ht="14.5" x14ac:dyDescent="0.35">
      <c r="A652" s="162">
        <v>12870</v>
      </c>
      <c r="B652" s="162" t="s">
        <v>845</v>
      </c>
      <c r="D652" s="163">
        <v>17.100000000000001</v>
      </c>
      <c r="E652" s="163" t="s">
        <v>195</v>
      </c>
      <c r="F652" s="162">
        <v>2021</v>
      </c>
      <c r="G652" s="164">
        <v>85278551</v>
      </c>
      <c r="H652" s="164">
        <v>111155</v>
      </c>
      <c r="I652" s="164">
        <v>0</v>
      </c>
      <c r="J652" s="164">
        <v>2335</v>
      </c>
    </row>
    <row r="653" spans="1:10" ht="14.5" x14ac:dyDescent="0.35">
      <c r="A653" s="162">
        <v>12873</v>
      </c>
      <c r="B653" s="162" t="s">
        <v>846</v>
      </c>
      <c r="D653" s="163">
        <v>4</v>
      </c>
      <c r="E653" s="163" t="s">
        <v>195</v>
      </c>
      <c r="F653" s="162">
        <v>2021</v>
      </c>
      <c r="G653" s="164">
        <v>84024360</v>
      </c>
      <c r="H653" s="164">
        <v>911657</v>
      </c>
      <c r="I653" s="164">
        <v>145974</v>
      </c>
      <c r="J653" s="164">
        <v>32761</v>
      </c>
    </row>
    <row r="654" spans="1:10" ht="14.5" x14ac:dyDescent="0.35">
      <c r="A654" s="162">
        <v>12873</v>
      </c>
      <c r="B654" s="162" t="s">
        <v>847</v>
      </c>
      <c r="D654" s="163">
        <v>9</v>
      </c>
      <c r="E654" s="163" t="s">
        <v>195</v>
      </c>
      <c r="F654" s="162">
        <v>2021</v>
      </c>
      <c r="G654" s="164">
        <v>13603139</v>
      </c>
      <c r="H654" s="164">
        <v>120822</v>
      </c>
      <c r="I654" s="164">
        <v>19346</v>
      </c>
      <c r="J654" s="164">
        <v>4342</v>
      </c>
    </row>
    <row r="655" spans="1:10" ht="14.5" x14ac:dyDescent="0.35">
      <c r="A655" s="162">
        <v>12873</v>
      </c>
      <c r="B655" s="162" t="s">
        <v>848</v>
      </c>
      <c r="D655" s="163">
        <v>17.100000000000001</v>
      </c>
      <c r="E655" s="163" t="s">
        <v>195</v>
      </c>
      <c r="F655" s="162">
        <v>2021</v>
      </c>
      <c r="G655" s="164">
        <v>11056579</v>
      </c>
      <c r="H655" s="164">
        <v>131563</v>
      </c>
      <c r="I655" s="164">
        <v>21066</v>
      </c>
      <c r="J655" s="164">
        <v>4728</v>
      </c>
    </row>
    <row r="656" spans="1:10" ht="14.5" x14ac:dyDescent="0.35">
      <c r="A656" s="162">
        <v>12873</v>
      </c>
      <c r="B656" s="162" t="s">
        <v>849</v>
      </c>
      <c r="D656" s="163">
        <v>19.100000000000001</v>
      </c>
      <c r="E656" s="163" t="s">
        <v>195</v>
      </c>
      <c r="F656" s="162">
        <v>2021</v>
      </c>
      <c r="G656" s="164">
        <v>631138</v>
      </c>
      <c r="H656" s="164">
        <v>132193</v>
      </c>
      <c r="I656" s="164">
        <v>21167</v>
      </c>
      <c r="J656" s="164">
        <v>4750</v>
      </c>
    </row>
    <row r="657" spans="1:10" ht="14.5" x14ac:dyDescent="0.35">
      <c r="A657" s="162">
        <v>12873</v>
      </c>
      <c r="B657" s="162" t="s">
        <v>850</v>
      </c>
      <c r="D657" s="163">
        <v>19.2</v>
      </c>
      <c r="E657" s="163" t="s">
        <v>195</v>
      </c>
      <c r="F657" s="162">
        <v>2021</v>
      </c>
      <c r="G657" s="164">
        <v>14893052</v>
      </c>
      <c r="H657" s="164">
        <v>0</v>
      </c>
      <c r="I657" s="164">
        <v>0</v>
      </c>
      <c r="J657" s="164">
        <v>0</v>
      </c>
    </row>
    <row r="658" spans="1:10" ht="14.5" x14ac:dyDescent="0.35">
      <c r="A658" s="162">
        <v>12873</v>
      </c>
      <c r="B658" s="162" t="s">
        <v>851</v>
      </c>
      <c r="D658" s="163">
        <v>21.1</v>
      </c>
      <c r="E658" s="163" t="s">
        <v>195</v>
      </c>
      <c r="F658" s="162">
        <v>2021</v>
      </c>
      <c r="G658" s="164">
        <v>21045163</v>
      </c>
      <c r="H658" s="164">
        <v>193483</v>
      </c>
      <c r="I658" s="164">
        <v>30980</v>
      </c>
      <c r="J658" s="164">
        <v>6953</v>
      </c>
    </row>
    <row r="659" spans="1:10" ht="14.5" x14ac:dyDescent="0.35">
      <c r="A659" s="162">
        <v>12898</v>
      </c>
      <c r="B659" s="162" t="s">
        <v>852</v>
      </c>
      <c r="D659" s="163">
        <v>1</v>
      </c>
      <c r="E659" s="163" t="s">
        <v>195</v>
      </c>
      <c r="F659" s="162">
        <v>2021</v>
      </c>
      <c r="G659" s="164">
        <v>6711199</v>
      </c>
      <c r="H659" s="164">
        <v>6711</v>
      </c>
      <c r="I659" s="164">
        <v>0</v>
      </c>
      <c r="J659" s="164">
        <v>561</v>
      </c>
    </row>
    <row r="660" spans="1:10" ht="14.5" x14ac:dyDescent="0.35">
      <c r="A660" s="162">
        <v>12898</v>
      </c>
      <c r="B660" s="162" t="s">
        <v>853</v>
      </c>
      <c r="D660" s="163">
        <v>2.1</v>
      </c>
      <c r="E660" s="163" t="s">
        <v>195</v>
      </c>
      <c r="F660" s="162">
        <v>2021</v>
      </c>
      <c r="G660" s="164">
        <v>10066797</v>
      </c>
      <c r="H660" s="164">
        <v>10067</v>
      </c>
      <c r="I660" s="164">
        <v>0</v>
      </c>
      <c r="J660" s="164">
        <v>683</v>
      </c>
    </row>
    <row r="661" spans="1:10" ht="14.5" x14ac:dyDescent="0.35">
      <c r="A661" s="162">
        <v>12898</v>
      </c>
      <c r="B661" s="162" t="s">
        <v>854</v>
      </c>
      <c r="D661" s="163">
        <v>4</v>
      </c>
      <c r="E661" s="163" t="s">
        <v>195</v>
      </c>
      <c r="F661" s="162">
        <v>2021</v>
      </c>
      <c r="G661" s="164">
        <v>62732719</v>
      </c>
      <c r="H661" s="164">
        <v>68472</v>
      </c>
      <c r="I661" s="164">
        <v>0</v>
      </c>
      <c r="J661" s="164">
        <v>4974</v>
      </c>
    </row>
    <row r="662" spans="1:10" ht="14.5" x14ac:dyDescent="0.35">
      <c r="A662" s="162">
        <v>12944</v>
      </c>
      <c r="B662" s="162" t="s">
        <v>855</v>
      </c>
      <c r="D662" s="163">
        <v>2.1</v>
      </c>
      <c r="E662" s="163" t="s">
        <v>195</v>
      </c>
      <c r="F662" s="162">
        <v>2021</v>
      </c>
      <c r="G662" s="164">
        <v>23276</v>
      </c>
      <c r="H662" s="164">
        <v>626</v>
      </c>
      <c r="I662" s="164">
        <v>2</v>
      </c>
      <c r="J662" s="164">
        <v>82</v>
      </c>
    </row>
    <row r="663" spans="1:10" ht="14.5" x14ac:dyDescent="0.35">
      <c r="A663" s="162">
        <v>13004</v>
      </c>
      <c r="B663" s="162" t="s">
        <v>856</v>
      </c>
      <c r="D663" s="163">
        <v>17.100000000000001</v>
      </c>
      <c r="E663" s="163" t="s">
        <v>195</v>
      </c>
      <c r="F663" s="162">
        <v>2021</v>
      </c>
      <c r="G663" s="164">
        <v>6083205</v>
      </c>
      <c r="H663" s="164">
        <v>6083</v>
      </c>
      <c r="I663" s="164">
        <v>433</v>
      </c>
      <c r="J663" s="164">
        <v>237</v>
      </c>
    </row>
    <row r="664" spans="1:10" ht="14.5" x14ac:dyDescent="0.35">
      <c r="A664" s="162">
        <v>13004</v>
      </c>
      <c r="B664" s="162" t="s">
        <v>857</v>
      </c>
      <c r="D664" s="163">
        <v>19.100000000000001</v>
      </c>
      <c r="E664" s="163" t="s">
        <v>195</v>
      </c>
      <c r="F664" s="162">
        <v>2021</v>
      </c>
      <c r="G664" s="164">
        <v>3983537</v>
      </c>
      <c r="H664" s="164">
        <v>83685</v>
      </c>
      <c r="I664" s="164">
        <v>6052</v>
      </c>
      <c r="J664" s="164">
        <v>3347</v>
      </c>
    </row>
    <row r="665" spans="1:10" ht="14.5" x14ac:dyDescent="0.35">
      <c r="A665" s="162">
        <v>13004</v>
      </c>
      <c r="B665" s="162" t="s">
        <v>858</v>
      </c>
      <c r="D665" s="163">
        <v>19.2</v>
      </c>
      <c r="E665" s="163" t="s">
        <v>195</v>
      </c>
      <c r="F665" s="162">
        <v>2021</v>
      </c>
      <c r="G665" s="164">
        <v>79701337</v>
      </c>
      <c r="H665" s="164">
        <v>0</v>
      </c>
      <c r="I665" s="164">
        <v>0</v>
      </c>
      <c r="J665" s="164">
        <v>0</v>
      </c>
    </row>
    <row r="666" spans="1:10" ht="14.5" x14ac:dyDescent="0.35">
      <c r="A666" s="162">
        <v>13004</v>
      </c>
      <c r="B666" s="162" t="s">
        <v>859</v>
      </c>
      <c r="D666" s="163">
        <v>19.3</v>
      </c>
      <c r="E666" s="163" t="s">
        <v>195</v>
      </c>
      <c r="F666" s="162">
        <v>2021</v>
      </c>
      <c r="G666" s="164">
        <v>130119</v>
      </c>
      <c r="H666" s="164">
        <v>5303</v>
      </c>
      <c r="I666" s="164">
        <v>377</v>
      </c>
      <c r="J666" s="164">
        <v>207</v>
      </c>
    </row>
    <row r="667" spans="1:10" ht="14.5" x14ac:dyDescent="0.35">
      <c r="A667" s="162">
        <v>13004</v>
      </c>
      <c r="B667" s="162" t="s">
        <v>860</v>
      </c>
      <c r="D667" s="163">
        <v>19.399999999999999</v>
      </c>
      <c r="E667" s="163" t="s">
        <v>195</v>
      </c>
      <c r="F667" s="162">
        <v>2021</v>
      </c>
      <c r="G667" s="164">
        <v>5173168</v>
      </c>
      <c r="H667" s="164">
        <v>0</v>
      </c>
      <c r="I667" s="164">
        <v>0</v>
      </c>
      <c r="J667" s="164">
        <v>0</v>
      </c>
    </row>
    <row r="668" spans="1:10" ht="14.5" x14ac:dyDescent="0.35">
      <c r="A668" s="162">
        <v>13004</v>
      </c>
      <c r="B668" s="162" t="s">
        <v>861</v>
      </c>
      <c r="D668" s="163">
        <v>21.1</v>
      </c>
      <c r="E668" s="163" t="s">
        <v>195</v>
      </c>
      <c r="F668" s="162">
        <v>2021</v>
      </c>
      <c r="G668" s="164">
        <v>90576145</v>
      </c>
      <c r="H668" s="164">
        <v>90576</v>
      </c>
      <c r="I668" s="164">
        <v>6531</v>
      </c>
      <c r="J668" s="164">
        <v>3603</v>
      </c>
    </row>
    <row r="669" spans="1:10" ht="14.5" x14ac:dyDescent="0.35">
      <c r="A669" s="162">
        <v>13004</v>
      </c>
      <c r="B669" s="162" t="s">
        <v>862</v>
      </c>
      <c r="D669" s="163">
        <v>21.2</v>
      </c>
      <c r="E669" s="163" t="s">
        <v>195</v>
      </c>
      <c r="F669" s="162">
        <v>2021</v>
      </c>
      <c r="G669" s="164">
        <v>3468744</v>
      </c>
      <c r="H669" s="164">
        <v>3469</v>
      </c>
      <c r="I669" s="164">
        <v>246</v>
      </c>
      <c r="J669" s="164">
        <v>134</v>
      </c>
    </row>
    <row r="670" spans="1:10" ht="14.5" x14ac:dyDescent="0.35">
      <c r="A670" s="162">
        <v>13021</v>
      </c>
      <c r="B670" s="162" t="s">
        <v>863</v>
      </c>
      <c r="D670" s="163">
        <v>1</v>
      </c>
      <c r="E670" s="163" t="s">
        <v>195</v>
      </c>
      <c r="F670" s="162">
        <v>2021</v>
      </c>
      <c r="G670" s="164">
        <v>3827762</v>
      </c>
      <c r="H670" s="164">
        <v>25598</v>
      </c>
      <c r="I670" s="164">
        <v>2168</v>
      </c>
      <c r="J670" s="164">
        <v>1525</v>
      </c>
    </row>
    <row r="671" spans="1:10" ht="14.5" x14ac:dyDescent="0.35">
      <c r="A671" s="162">
        <v>13021</v>
      </c>
      <c r="B671" s="162" t="s">
        <v>864</v>
      </c>
      <c r="D671" s="163">
        <v>2.1</v>
      </c>
      <c r="E671" s="163" t="s">
        <v>195</v>
      </c>
      <c r="F671" s="162">
        <v>2021</v>
      </c>
      <c r="G671" s="164">
        <v>8871703</v>
      </c>
      <c r="H671" s="164">
        <v>48621</v>
      </c>
      <c r="I671" s="164">
        <v>4118</v>
      </c>
      <c r="J671" s="164">
        <v>2896</v>
      </c>
    </row>
    <row r="672" spans="1:10" ht="14.5" x14ac:dyDescent="0.35">
      <c r="A672" s="162">
        <v>13021</v>
      </c>
      <c r="B672" s="162" t="s">
        <v>865</v>
      </c>
      <c r="D672" s="163">
        <v>5.0999999999999996</v>
      </c>
      <c r="E672" s="163" t="s">
        <v>195</v>
      </c>
      <c r="F672" s="162">
        <v>2021</v>
      </c>
      <c r="G672" s="164">
        <v>3420883</v>
      </c>
      <c r="H672" s="164">
        <v>24187</v>
      </c>
      <c r="I672" s="164">
        <v>2048</v>
      </c>
      <c r="J672" s="164">
        <v>1440</v>
      </c>
    </row>
    <row r="673" spans="1:10" ht="14.5" x14ac:dyDescent="0.35">
      <c r="A673" s="162">
        <v>13021</v>
      </c>
      <c r="B673" s="162" t="s">
        <v>866</v>
      </c>
      <c r="D673" s="163">
        <v>5.2</v>
      </c>
      <c r="E673" s="163" t="s">
        <v>195</v>
      </c>
      <c r="F673" s="162">
        <v>2021</v>
      </c>
      <c r="G673" s="164">
        <v>424328</v>
      </c>
      <c r="H673" s="164">
        <v>7341</v>
      </c>
      <c r="I673" s="164">
        <v>622</v>
      </c>
      <c r="J673" s="164">
        <v>437</v>
      </c>
    </row>
    <row r="674" spans="1:10" ht="14.5" x14ac:dyDescent="0.35">
      <c r="A674" s="162">
        <v>13021</v>
      </c>
      <c r="B674" s="162" t="s">
        <v>867</v>
      </c>
      <c r="D674" s="163">
        <v>9</v>
      </c>
      <c r="E674" s="163" t="s">
        <v>195</v>
      </c>
      <c r="F674" s="162">
        <v>2021</v>
      </c>
      <c r="G674" s="164">
        <v>9246773</v>
      </c>
      <c r="H674" s="164">
        <v>40521</v>
      </c>
      <c r="I674" s="164">
        <v>3432</v>
      </c>
      <c r="J674" s="164">
        <v>2414</v>
      </c>
    </row>
    <row r="675" spans="1:10" ht="14.5" x14ac:dyDescent="0.35">
      <c r="A675" s="162">
        <v>13021</v>
      </c>
      <c r="B675" s="162" t="s">
        <v>868</v>
      </c>
      <c r="D675" s="163">
        <v>17.100000000000001</v>
      </c>
      <c r="E675" s="163" t="s">
        <v>195</v>
      </c>
      <c r="F675" s="162">
        <v>2021</v>
      </c>
      <c r="G675" s="164">
        <v>20480618</v>
      </c>
      <c r="H675" s="164">
        <v>115797</v>
      </c>
      <c r="I675" s="164">
        <v>9808</v>
      </c>
      <c r="J675" s="164">
        <v>6897</v>
      </c>
    </row>
    <row r="676" spans="1:10" ht="14.5" x14ac:dyDescent="0.35">
      <c r="A676" s="162">
        <v>13021</v>
      </c>
      <c r="B676" s="162" t="s">
        <v>869</v>
      </c>
      <c r="D676" s="163">
        <v>18</v>
      </c>
      <c r="E676" s="163" t="s">
        <v>195</v>
      </c>
      <c r="F676" s="162">
        <v>2021</v>
      </c>
      <c r="G676" s="164">
        <v>7648281</v>
      </c>
      <c r="H676" s="164">
        <v>42166</v>
      </c>
      <c r="I676" s="164">
        <v>3571</v>
      </c>
      <c r="J676" s="164">
        <v>2512</v>
      </c>
    </row>
    <row r="677" spans="1:10" ht="14.5" x14ac:dyDescent="0.35">
      <c r="A677" s="162">
        <v>13021</v>
      </c>
      <c r="B677" s="162" t="s">
        <v>870</v>
      </c>
      <c r="D677" s="163">
        <v>19.3</v>
      </c>
      <c r="E677" s="163" t="s">
        <v>195</v>
      </c>
      <c r="F677" s="162">
        <v>2021</v>
      </c>
      <c r="G677" s="164">
        <v>66911</v>
      </c>
      <c r="H677" s="164">
        <v>104720</v>
      </c>
      <c r="I677" s="164">
        <v>8870</v>
      </c>
      <c r="J677" s="164">
        <v>6238</v>
      </c>
    </row>
    <row r="678" spans="1:10" ht="14.5" x14ac:dyDescent="0.35">
      <c r="A678" s="162">
        <v>13021</v>
      </c>
      <c r="B678" s="162" t="s">
        <v>871</v>
      </c>
      <c r="D678" s="163">
        <v>19.399999999999999</v>
      </c>
      <c r="E678" s="163" t="s">
        <v>195</v>
      </c>
      <c r="F678" s="162">
        <v>2021</v>
      </c>
      <c r="G678" s="164">
        <v>19012530</v>
      </c>
      <c r="H678" s="164">
        <v>0</v>
      </c>
      <c r="I678" s="164">
        <v>0</v>
      </c>
      <c r="J678" s="164">
        <v>0</v>
      </c>
    </row>
    <row r="679" spans="1:10" ht="14.5" x14ac:dyDescent="0.35">
      <c r="A679" s="162">
        <v>13021</v>
      </c>
      <c r="B679" s="162" t="s">
        <v>872</v>
      </c>
      <c r="D679" s="163">
        <v>21.2</v>
      </c>
      <c r="E679" s="163" t="s">
        <v>195</v>
      </c>
      <c r="F679" s="162">
        <v>2021</v>
      </c>
      <c r="G679" s="164">
        <v>7123244</v>
      </c>
      <c r="H679" s="164">
        <v>50910</v>
      </c>
      <c r="I679" s="164">
        <v>4312</v>
      </c>
      <c r="J679" s="164">
        <v>3032</v>
      </c>
    </row>
    <row r="680" spans="1:10" ht="14.5" x14ac:dyDescent="0.35">
      <c r="A680" s="162">
        <v>13021</v>
      </c>
      <c r="B680" s="162" t="s">
        <v>873</v>
      </c>
      <c r="D680" s="163">
        <v>23</v>
      </c>
      <c r="E680" s="163" t="s">
        <v>195</v>
      </c>
      <c r="F680" s="162">
        <v>2021</v>
      </c>
      <c r="G680" s="164">
        <v>11569</v>
      </c>
      <c r="H680" s="164">
        <v>58</v>
      </c>
      <c r="I680" s="164">
        <v>5</v>
      </c>
      <c r="J680" s="164">
        <v>3</v>
      </c>
    </row>
    <row r="681" spans="1:10" ht="14.5" x14ac:dyDescent="0.35">
      <c r="A681" s="162">
        <v>13021</v>
      </c>
      <c r="B681" s="162" t="s">
        <v>874</v>
      </c>
      <c r="D681" s="163">
        <v>24</v>
      </c>
      <c r="E681" s="163" t="s">
        <v>195</v>
      </c>
      <c r="F681" s="162">
        <v>2021</v>
      </c>
      <c r="G681" s="164">
        <v>3018772</v>
      </c>
      <c r="H681" s="164">
        <v>40152</v>
      </c>
      <c r="I681" s="164">
        <v>3401</v>
      </c>
      <c r="J681" s="164">
        <v>2392</v>
      </c>
    </row>
    <row r="682" spans="1:10" ht="14.5" x14ac:dyDescent="0.35">
      <c r="A682" s="162">
        <v>13038</v>
      </c>
      <c r="B682" s="162" t="s">
        <v>875</v>
      </c>
      <c r="D682" s="163">
        <v>4</v>
      </c>
      <c r="E682" s="163" t="s">
        <v>195</v>
      </c>
      <c r="F682" s="162">
        <v>2021</v>
      </c>
      <c r="G682" s="164">
        <v>185528</v>
      </c>
      <c r="H682" s="164">
        <v>105555</v>
      </c>
      <c r="I682" s="164">
        <v>164</v>
      </c>
      <c r="J682" s="164">
        <v>1360</v>
      </c>
    </row>
    <row r="683" spans="1:10" ht="14.5" x14ac:dyDescent="0.35">
      <c r="A683" s="162">
        <v>13038</v>
      </c>
      <c r="B683" s="162" t="s">
        <v>876</v>
      </c>
      <c r="D683" s="163">
        <v>9</v>
      </c>
      <c r="E683" s="163" t="s">
        <v>195</v>
      </c>
      <c r="F683" s="162">
        <v>2021</v>
      </c>
      <c r="G683" s="164">
        <v>440</v>
      </c>
      <c r="H683" s="164">
        <v>368</v>
      </c>
      <c r="I683" s="164">
        <v>1</v>
      </c>
      <c r="J683" s="164">
        <v>5</v>
      </c>
    </row>
    <row r="684" spans="1:10" ht="14.5" x14ac:dyDescent="0.35">
      <c r="A684" s="162">
        <v>13056</v>
      </c>
      <c r="B684" s="162" t="s">
        <v>877</v>
      </c>
      <c r="D684" s="163">
        <v>5.0999999999999996</v>
      </c>
      <c r="E684" s="163" t="s">
        <v>195</v>
      </c>
      <c r="F684" s="162">
        <v>2021</v>
      </c>
      <c r="G684" s="164">
        <v>1212719</v>
      </c>
      <c r="H684" s="164">
        <v>17233</v>
      </c>
      <c r="I684" s="164">
        <v>1943</v>
      </c>
      <c r="J684" s="164">
        <v>1451</v>
      </c>
    </row>
    <row r="685" spans="1:10" ht="14.5" x14ac:dyDescent="0.35">
      <c r="A685" s="162">
        <v>13056</v>
      </c>
      <c r="B685" s="162" t="s">
        <v>878</v>
      </c>
      <c r="D685" s="163">
        <v>5.2</v>
      </c>
      <c r="E685" s="163" t="s">
        <v>195</v>
      </c>
      <c r="F685" s="162">
        <v>2021</v>
      </c>
      <c r="G685" s="164">
        <v>189317</v>
      </c>
      <c r="H685" s="164">
        <v>10740</v>
      </c>
      <c r="I685" s="164">
        <v>1263</v>
      </c>
      <c r="J685" s="164">
        <v>1242</v>
      </c>
    </row>
    <row r="686" spans="1:10" ht="14.5" x14ac:dyDescent="0.35">
      <c r="A686" s="162">
        <v>13056</v>
      </c>
      <c r="B686" s="162" t="s">
        <v>879</v>
      </c>
      <c r="D686" s="163">
        <v>9</v>
      </c>
      <c r="E686" s="163" t="s">
        <v>195</v>
      </c>
      <c r="F686" s="162">
        <v>2021</v>
      </c>
      <c r="G686" s="164">
        <v>10032675</v>
      </c>
      <c r="H686" s="164">
        <v>57560</v>
      </c>
      <c r="I686" s="164">
        <v>5413</v>
      </c>
      <c r="J686" s="164">
        <v>3571</v>
      </c>
    </row>
    <row r="687" spans="1:10" ht="14.5" x14ac:dyDescent="0.35">
      <c r="A687" s="162">
        <v>13056</v>
      </c>
      <c r="B687" s="162" t="s">
        <v>880</v>
      </c>
      <c r="D687" s="163">
        <v>17.100000000000001</v>
      </c>
      <c r="E687" s="163" t="s">
        <v>195</v>
      </c>
      <c r="F687" s="162">
        <v>2021</v>
      </c>
      <c r="G687" s="164">
        <v>9649599</v>
      </c>
      <c r="H687" s="164">
        <v>181794</v>
      </c>
      <c r="I687" s="164">
        <v>13593</v>
      </c>
      <c r="J687" s="164">
        <v>8384</v>
      </c>
    </row>
    <row r="688" spans="1:10" ht="14.5" x14ac:dyDescent="0.35">
      <c r="A688" s="162">
        <v>13056</v>
      </c>
      <c r="B688" s="162" t="s">
        <v>881</v>
      </c>
      <c r="D688" s="163">
        <v>17.2</v>
      </c>
      <c r="E688" s="163" t="s">
        <v>195</v>
      </c>
      <c r="F688" s="162">
        <v>2021</v>
      </c>
      <c r="G688" s="164">
        <v>15289079</v>
      </c>
      <c r="H688" s="164">
        <v>174307</v>
      </c>
      <c r="I688" s="164">
        <v>11998</v>
      </c>
      <c r="J688" s="164">
        <v>7927</v>
      </c>
    </row>
    <row r="689" spans="1:10" ht="14.5" x14ac:dyDescent="0.35">
      <c r="A689" s="162">
        <v>13056</v>
      </c>
      <c r="B689" s="162" t="s">
        <v>882</v>
      </c>
      <c r="D689" s="163">
        <v>18</v>
      </c>
      <c r="E689" s="163" t="s">
        <v>195</v>
      </c>
      <c r="F689" s="162">
        <v>2021</v>
      </c>
      <c r="G689" s="164">
        <v>656</v>
      </c>
      <c r="H689" s="164">
        <v>28</v>
      </c>
      <c r="I689" s="164">
        <v>1</v>
      </c>
      <c r="J689" s="164">
        <v>2</v>
      </c>
    </row>
    <row r="690" spans="1:10" ht="14.5" x14ac:dyDescent="0.35">
      <c r="A690" s="162">
        <v>13056</v>
      </c>
      <c r="B690" s="162" t="s">
        <v>883</v>
      </c>
      <c r="D690" s="163">
        <v>19.3</v>
      </c>
      <c r="E690" s="163" t="s">
        <v>195</v>
      </c>
      <c r="F690" s="162">
        <v>2021</v>
      </c>
      <c r="G690" s="164">
        <v>24945</v>
      </c>
      <c r="H690" s="164">
        <v>102820</v>
      </c>
      <c r="I690" s="164">
        <v>7385</v>
      </c>
      <c r="J690" s="164">
        <v>5964</v>
      </c>
    </row>
    <row r="691" spans="1:10" ht="14.5" x14ac:dyDescent="0.35">
      <c r="A691" s="162">
        <v>13056</v>
      </c>
      <c r="B691" s="162" t="s">
        <v>884</v>
      </c>
      <c r="D691" s="163">
        <v>19.399999999999999</v>
      </c>
      <c r="E691" s="163" t="s">
        <v>195</v>
      </c>
      <c r="F691" s="162">
        <v>2021</v>
      </c>
      <c r="G691" s="164">
        <v>10081698</v>
      </c>
      <c r="H691" s="164">
        <v>0</v>
      </c>
      <c r="I691" s="164">
        <v>0</v>
      </c>
      <c r="J691" s="164">
        <v>0</v>
      </c>
    </row>
    <row r="692" spans="1:10" ht="14.5" x14ac:dyDescent="0.35">
      <c r="A692" s="162">
        <v>13056</v>
      </c>
      <c r="B692" s="162" t="s">
        <v>885</v>
      </c>
      <c r="D692" s="163">
        <v>21.2</v>
      </c>
      <c r="E692" s="163" t="s">
        <v>195</v>
      </c>
      <c r="F692" s="162">
        <v>2021</v>
      </c>
      <c r="G692" s="164">
        <v>2005373</v>
      </c>
      <c r="H692" s="164">
        <v>20744</v>
      </c>
      <c r="I692" s="164">
        <v>1449</v>
      </c>
      <c r="J692" s="164">
        <v>1239</v>
      </c>
    </row>
    <row r="693" spans="1:10" ht="14.5" x14ac:dyDescent="0.35">
      <c r="A693" s="162">
        <v>13056</v>
      </c>
      <c r="B693" s="162" t="s">
        <v>886</v>
      </c>
      <c r="D693" s="163">
        <v>23</v>
      </c>
      <c r="E693" s="163" t="s">
        <v>195</v>
      </c>
      <c r="F693" s="162">
        <v>2021</v>
      </c>
      <c r="G693" s="164">
        <v>1221327</v>
      </c>
      <c r="H693" s="164">
        <v>9652</v>
      </c>
      <c r="I693" s="164">
        <v>1319</v>
      </c>
      <c r="J693" s="164">
        <v>472</v>
      </c>
    </row>
    <row r="694" spans="1:10" ht="14.5" x14ac:dyDescent="0.35">
      <c r="A694" s="162">
        <v>13056</v>
      </c>
      <c r="B694" s="162" t="s">
        <v>887</v>
      </c>
      <c r="D694" s="163">
        <v>24</v>
      </c>
      <c r="E694" s="163" t="s">
        <v>195</v>
      </c>
      <c r="F694" s="162">
        <v>2021</v>
      </c>
      <c r="G694" s="164">
        <v>9854796</v>
      </c>
      <c r="H694" s="164">
        <v>107495</v>
      </c>
      <c r="I694" s="164">
        <v>21758</v>
      </c>
      <c r="J694" s="164">
        <v>9413</v>
      </c>
    </row>
    <row r="695" spans="1:10" ht="14.5" x14ac:dyDescent="0.35">
      <c r="A695" s="162">
        <v>13188</v>
      </c>
      <c r="B695" s="162" t="s">
        <v>888</v>
      </c>
      <c r="D695" s="163">
        <v>17.100000000000001</v>
      </c>
      <c r="E695" s="163" t="s">
        <v>195</v>
      </c>
      <c r="F695" s="162">
        <v>2021</v>
      </c>
      <c r="G695" s="164">
        <v>340994</v>
      </c>
      <c r="H695" s="164">
        <v>2338</v>
      </c>
      <c r="I695" s="164">
        <v>260</v>
      </c>
      <c r="J695" s="164">
        <v>232</v>
      </c>
    </row>
    <row r="696" spans="1:10" ht="14.5" x14ac:dyDescent="0.35">
      <c r="A696" s="162">
        <v>13188</v>
      </c>
      <c r="B696" s="162" t="s">
        <v>889</v>
      </c>
      <c r="D696" s="163">
        <v>17.2</v>
      </c>
      <c r="E696" s="163" t="s">
        <v>195</v>
      </c>
      <c r="F696" s="162">
        <v>2021</v>
      </c>
      <c r="G696" s="164">
        <v>150664</v>
      </c>
      <c r="H696" s="164">
        <v>2211</v>
      </c>
      <c r="I696" s="164">
        <v>275</v>
      </c>
      <c r="J696" s="164">
        <v>245</v>
      </c>
    </row>
    <row r="697" spans="1:10" ht="14.5" x14ac:dyDescent="0.35">
      <c r="A697" s="162">
        <v>13188</v>
      </c>
      <c r="B697" s="162" t="s">
        <v>890</v>
      </c>
      <c r="D697" s="163">
        <v>23</v>
      </c>
      <c r="E697" s="163" t="s">
        <v>195</v>
      </c>
      <c r="F697" s="162">
        <v>2021</v>
      </c>
      <c r="G697" s="164">
        <v>1121638</v>
      </c>
      <c r="H697" s="164">
        <v>25558</v>
      </c>
      <c r="I697" s="164">
        <v>2971</v>
      </c>
      <c r="J697" s="164">
        <v>2641</v>
      </c>
    </row>
    <row r="698" spans="1:10" ht="14.5" x14ac:dyDescent="0.35">
      <c r="A698" s="162">
        <v>13188</v>
      </c>
      <c r="B698" s="162" t="s">
        <v>891</v>
      </c>
      <c r="D698" s="163">
        <v>24</v>
      </c>
      <c r="E698" s="163" t="s">
        <v>195</v>
      </c>
      <c r="F698" s="162">
        <v>2021</v>
      </c>
      <c r="G698" s="164">
        <v>21212844</v>
      </c>
      <c r="H698" s="164">
        <v>384170</v>
      </c>
      <c r="I698" s="164">
        <v>43094</v>
      </c>
      <c r="J698" s="164">
        <v>38029</v>
      </c>
    </row>
    <row r="699" spans="1:10" ht="14.5" x14ac:dyDescent="0.35">
      <c r="A699" s="162">
        <v>13200</v>
      </c>
      <c r="B699" s="162" t="s">
        <v>892</v>
      </c>
      <c r="D699" s="163">
        <v>17.100000000000001</v>
      </c>
      <c r="E699" s="163" t="s">
        <v>195</v>
      </c>
      <c r="F699" s="162">
        <v>2021</v>
      </c>
      <c r="G699" s="164">
        <v>211853</v>
      </c>
      <c r="H699" s="164">
        <v>752</v>
      </c>
      <c r="I699" s="164">
        <v>72</v>
      </c>
      <c r="J699" s="164">
        <v>63</v>
      </c>
    </row>
    <row r="700" spans="1:10" ht="14.5" x14ac:dyDescent="0.35">
      <c r="A700" s="162">
        <v>13200</v>
      </c>
      <c r="B700" s="162" t="s">
        <v>893</v>
      </c>
      <c r="D700" s="163">
        <v>23</v>
      </c>
      <c r="E700" s="163" t="s">
        <v>195</v>
      </c>
      <c r="F700" s="162">
        <v>2021</v>
      </c>
      <c r="G700" s="164">
        <v>3181</v>
      </c>
      <c r="H700" s="164">
        <v>54</v>
      </c>
      <c r="I700" s="164">
        <v>6</v>
      </c>
      <c r="J700" s="164">
        <v>5</v>
      </c>
    </row>
    <row r="701" spans="1:10" ht="14.5" x14ac:dyDescent="0.35">
      <c r="A701" s="162">
        <v>13200</v>
      </c>
      <c r="B701" s="162" t="s">
        <v>894</v>
      </c>
      <c r="D701" s="163">
        <v>24</v>
      </c>
      <c r="E701" s="163" t="s">
        <v>195</v>
      </c>
      <c r="F701" s="162">
        <v>2021</v>
      </c>
      <c r="G701" s="164">
        <v>809926</v>
      </c>
      <c r="H701" s="164">
        <v>2566</v>
      </c>
      <c r="I701" s="164">
        <v>274</v>
      </c>
      <c r="J701" s="164">
        <v>241</v>
      </c>
    </row>
    <row r="702" spans="1:10" ht="14.5" x14ac:dyDescent="0.35">
      <c r="A702" s="162">
        <v>13285</v>
      </c>
      <c r="B702" s="162" t="s">
        <v>895</v>
      </c>
      <c r="D702" s="163">
        <v>24</v>
      </c>
      <c r="E702" s="163" t="s">
        <v>195</v>
      </c>
      <c r="F702" s="162">
        <v>2021</v>
      </c>
      <c r="G702" s="164">
        <v>4269811</v>
      </c>
      <c r="H702" s="164">
        <v>59997</v>
      </c>
      <c r="I702" s="164">
        <v>162</v>
      </c>
      <c r="J702" s="164">
        <v>735</v>
      </c>
    </row>
    <row r="703" spans="1:10" ht="14.5" x14ac:dyDescent="0.35">
      <c r="A703" s="162">
        <v>13293</v>
      </c>
      <c r="B703" s="162" t="s">
        <v>896</v>
      </c>
      <c r="D703" s="163">
        <v>19.3</v>
      </c>
      <c r="E703" s="163" t="s">
        <v>195</v>
      </c>
      <c r="F703" s="162">
        <v>2021</v>
      </c>
      <c r="G703" s="164">
        <v>3316</v>
      </c>
      <c r="H703" s="164">
        <v>8360</v>
      </c>
      <c r="I703" s="164">
        <v>0</v>
      </c>
      <c r="J703" s="164">
        <v>3467</v>
      </c>
    </row>
    <row r="704" spans="1:10" ht="14.5" x14ac:dyDescent="0.35">
      <c r="A704" s="162">
        <v>13293</v>
      </c>
      <c r="B704" s="162" t="s">
        <v>897</v>
      </c>
      <c r="D704" s="163">
        <v>19.399999999999999</v>
      </c>
      <c r="E704" s="163" t="s">
        <v>195</v>
      </c>
      <c r="F704" s="162">
        <v>2021</v>
      </c>
      <c r="G704" s="164">
        <v>432486</v>
      </c>
      <c r="H704" s="164">
        <v>0</v>
      </c>
      <c r="I704" s="164">
        <v>0</v>
      </c>
      <c r="J704" s="164">
        <v>0</v>
      </c>
    </row>
    <row r="705" spans="1:10" ht="14.5" x14ac:dyDescent="0.35">
      <c r="A705" s="162">
        <v>13293</v>
      </c>
      <c r="B705" s="162" t="s">
        <v>898</v>
      </c>
      <c r="D705" s="163">
        <v>21.2</v>
      </c>
      <c r="E705" s="163" t="s">
        <v>195</v>
      </c>
      <c r="F705" s="162">
        <v>2021</v>
      </c>
      <c r="G705" s="164">
        <v>56578</v>
      </c>
      <c r="H705" s="164">
        <v>960</v>
      </c>
      <c r="I705" s="164">
        <v>0</v>
      </c>
      <c r="J705" s="164">
        <v>421</v>
      </c>
    </row>
    <row r="706" spans="1:10" ht="14.5" x14ac:dyDescent="0.35">
      <c r="A706" s="162">
        <v>13307</v>
      </c>
      <c r="B706" s="162" t="s">
        <v>899</v>
      </c>
      <c r="D706" s="163">
        <v>23</v>
      </c>
      <c r="E706" s="163" t="s">
        <v>195</v>
      </c>
      <c r="F706" s="162">
        <v>2021</v>
      </c>
      <c r="G706" s="164">
        <v>12253</v>
      </c>
      <c r="H706" s="164">
        <v>126</v>
      </c>
      <c r="I706" s="164">
        <v>20</v>
      </c>
      <c r="J706" s="164">
        <v>4</v>
      </c>
    </row>
    <row r="707" spans="1:10" ht="14.5" x14ac:dyDescent="0.35">
      <c r="A707" s="162">
        <v>13307</v>
      </c>
      <c r="B707" s="162" t="s">
        <v>900</v>
      </c>
      <c r="D707" s="163">
        <v>24</v>
      </c>
      <c r="E707" s="163" t="s">
        <v>195</v>
      </c>
      <c r="F707" s="162">
        <v>2021</v>
      </c>
      <c r="G707" s="164">
        <v>6413943</v>
      </c>
      <c r="H707" s="164">
        <v>100088</v>
      </c>
      <c r="I707" s="164">
        <v>16186</v>
      </c>
      <c r="J707" s="164">
        <v>2775</v>
      </c>
    </row>
    <row r="708" spans="1:10" ht="14.5" x14ac:dyDescent="0.35">
      <c r="A708" s="162">
        <v>13528</v>
      </c>
      <c r="B708" s="162" t="s">
        <v>901</v>
      </c>
      <c r="D708" s="163">
        <v>5.0999999999999996</v>
      </c>
      <c r="E708" s="163" t="s">
        <v>195</v>
      </c>
      <c r="F708" s="162">
        <v>2021</v>
      </c>
      <c r="G708" s="164">
        <v>38768680</v>
      </c>
      <c r="H708" s="164">
        <v>394963</v>
      </c>
      <c r="I708" s="164">
        <v>10061</v>
      </c>
      <c r="J708" s="164">
        <v>27143</v>
      </c>
    </row>
    <row r="709" spans="1:10" ht="14.5" x14ac:dyDescent="0.35">
      <c r="A709" s="162">
        <v>13528</v>
      </c>
      <c r="B709" s="162" t="s">
        <v>902</v>
      </c>
      <c r="D709" s="163">
        <v>5.2</v>
      </c>
      <c r="E709" s="163" t="s">
        <v>195</v>
      </c>
      <c r="F709" s="162">
        <v>2021</v>
      </c>
      <c r="G709" s="164">
        <v>7669508</v>
      </c>
      <c r="H709" s="164">
        <v>107906</v>
      </c>
      <c r="I709" s="164">
        <v>3307</v>
      </c>
      <c r="J709" s="164">
        <v>8921</v>
      </c>
    </row>
    <row r="710" spans="1:10" ht="14.5" x14ac:dyDescent="0.35">
      <c r="A710" s="162">
        <v>13528</v>
      </c>
      <c r="B710" s="162" t="s">
        <v>903</v>
      </c>
      <c r="D710" s="163">
        <v>17.100000000000001</v>
      </c>
      <c r="E710" s="163" t="s">
        <v>195</v>
      </c>
      <c r="F710" s="162">
        <v>2021</v>
      </c>
      <c r="G710" s="164">
        <v>2181421</v>
      </c>
      <c r="H710" s="164">
        <v>25385</v>
      </c>
      <c r="I710" s="164">
        <v>598</v>
      </c>
      <c r="J710" s="164">
        <v>1614</v>
      </c>
    </row>
    <row r="711" spans="1:10" ht="14.5" x14ac:dyDescent="0.35">
      <c r="A711" s="162">
        <v>13528</v>
      </c>
      <c r="B711" s="162" t="s">
        <v>904</v>
      </c>
      <c r="D711" s="163">
        <v>18</v>
      </c>
      <c r="E711" s="163" t="s">
        <v>195</v>
      </c>
      <c r="F711" s="162">
        <v>2021</v>
      </c>
      <c r="G711" s="164">
        <v>4</v>
      </c>
      <c r="H711" s="164">
        <v>0</v>
      </c>
      <c r="I711" s="164">
        <v>0</v>
      </c>
      <c r="J711" s="164">
        <v>0</v>
      </c>
    </row>
    <row r="712" spans="1:10" ht="14.5" x14ac:dyDescent="0.35">
      <c r="A712" s="162">
        <v>13528</v>
      </c>
      <c r="B712" s="162" t="s">
        <v>905</v>
      </c>
      <c r="D712" s="163">
        <v>19.3</v>
      </c>
      <c r="E712" s="163" t="s">
        <v>195</v>
      </c>
      <c r="F712" s="162">
        <v>2021</v>
      </c>
      <c r="G712" s="164">
        <v>38792</v>
      </c>
      <c r="H712" s="164">
        <v>25394</v>
      </c>
      <c r="I712" s="164">
        <v>787</v>
      </c>
      <c r="J712" s="164">
        <v>2123</v>
      </c>
    </row>
    <row r="713" spans="1:10" ht="14.5" x14ac:dyDescent="0.35">
      <c r="A713" s="162">
        <v>13528</v>
      </c>
      <c r="B713" s="162" t="s">
        <v>906</v>
      </c>
      <c r="D713" s="163">
        <v>19.399999999999999</v>
      </c>
      <c r="E713" s="163" t="s">
        <v>195</v>
      </c>
      <c r="F713" s="162">
        <v>2021</v>
      </c>
      <c r="G713" s="164">
        <v>1624234</v>
      </c>
      <c r="H713" s="164">
        <v>0</v>
      </c>
      <c r="I713" s="164">
        <v>0</v>
      </c>
      <c r="J713" s="164">
        <v>0</v>
      </c>
    </row>
    <row r="714" spans="1:10" ht="14.5" x14ac:dyDescent="0.35">
      <c r="A714" s="162">
        <v>13528</v>
      </c>
      <c r="B714" s="162" t="s">
        <v>907</v>
      </c>
      <c r="D714" s="163">
        <v>21.2</v>
      </c>
      <c r="E714" s="163" t="s">
        <v>195</v>
      </c>
      <c r="F714" s="162">
        <v>2021</v>
      </c>
      <c r="G714" s="164">
        <v>694168</v>
      </c>
      <c r="H714" s="164">
        <v>11521</v>
      </c>
      <c r="I714" s="164">
        <v>349</v>
      </c>
      <c r="J714" s="164">
        <v>940</v>
      </c>
    </row>
    <row r="715" spans="1:10" ht="14.5" x14ac:dyDescent="0.35">
      <c r="A715" s="162">
        <v>13587</v>
      </c>
      <c r="B715" s="162" t="s">
        <v>908</v>
      </c>
      <c r="D715" s="163">
        <v>19.100000000000001</v>
      </c>
      <c r="E715" s="163" t="s">
        <v>195</v>
      </c>
      <c r="F715" s="162">
        <v>2021</v>
      </c>
      <c r="G715" s="164">
        <v>44131</v>
      </c>
      <c r="H715" s="164">
        <v>55836</v>
      </c>
      <c r="I715" s="164">
        <v>478</v>
      </c>
      <c r="J715" s="164">
        <v>10433</v>
      </c>
    </row>
    <row r="716" spans="1:10" ht="14.5" x14ac:dyDescent="0.35">
      <c r="A716" s="162">
        <v>13587</v>
      </c>
      <c r="B716" s="162" t="s">
        <v>909</v>
      </c>
      <c r="D716" s="163">
        <v>19.2</v>
      </c>
      <c r="E716" s="163" t="s">
        <v>195</v>
      </c>
      <c r="F716" s="162">
        <v>2021</v>
      </c>
      <c r="G716" s="164">
        <v>18423730</v>
      </c>
      <c r="H716" s="164">
        <v>0</v>
      </c>
      <c r="I716" s="164">
        <v>0</v>
      </c>
      <c r="J716" s="164">
        <v>0</v>
      </c>
    </row>
    <row r="717" spans="1:10" ht="14.5" x14ac:dyDescent="0.35">
      <c r="A717" s="162">
        <v>13587</v>
      </c>
      <c r="B717" s="162" t="s">
        <v>910</v>
      </c>
      <c r="D717" s="163">
        <v>21.1</v>
      </c>
      <c r="E717" s="163" t="s">
        <v>195</v>
      </c>
      <c r="F717" s="162">
        <v>2021</v>
      </c>
      <c r="G717" s="164">
        <v>5879879</v>
      </c>
      <c r="H717" s="164">
        <v>25950</v>
      </c>
      <c r="I717" s="164">
        <v>222</v>
      </c>
      <c r="J717" s="164">
        <v>4848</v>
      </c>
    </row>
    <row r="718" spans="1:10" ht="14.5" x14ac:dyDescent="0.35">
      <c r="A718" s="162">
        <v>13595</v>
      </c>
      <c r="B718" s="162" t="s">
        <v>911</v>
      </c>
      <c r="D718" s="163">
        <v>19.100000000000001</v>
      </c>
      <c r="E718" s="163" t="s">
        <v>195</v>
      </c>
      <c r="F718" s="162">
        <v>2021</v>
      </c>
      <c r="G718" s="164">
        <v>0</v>
      </c>
      <c r="H718" s="164">
        <v>2964</v>
      </c>
      <c r="I718" s="164">
        <v>0</v>
      </c>
      <c r="J718" s="164">
        <v>1048</v>
      </c>
    </row>
    <row r="719" spans="1:10" ht="14.5" x14ac:dyDescent="0.35">
      <c r="A719" s="162">
        <v>13595</v>
      </c>
      <c r="B719" s="162" t="s">
        <v>912</v>
      </c>
      <c r="D719" s="163">
        <v>19.2</v>
      </c>
      <c r="E719" s="163" t="s">
        <v>195</v>
      </c>
      <c r="F719" s="162">
        <v>2021</v>
      </c>
      <c r="G719" s="164">
        <v>2857954</v>
      </c>
      <c r="H719" s="164">
        <v>0</v>
      </c>
      <c r="I719" s="164">
        <v>0</v>
      </c>
      <c r="J719" s="164">
        <v>0</v>
      </c>
    </row>
    <row r="720" spans="1:10" ht="14.5" x14ac:dyDescent="0.35">
      <c r="A720" s="162">
        <v>13625</v>
      </c>
      <c r="B720" s="162" t="s">
        <v>913</v>
      </c>
      <c r="D720" s="163">
        <v>4</v>
      </c>
      <c r="E720" s="163" t="s">
        <v>195</v>
      </c>
      <c r="F720" s="162">
        <v>2021</v>
      </c>
      <c r="G720" s="164">
        <v>12712708</v>
      </c>
      <c r="H720" s="164">
        <v>19896</v>
      </c>
      <c r="I720" s="164">
        <v>1397</v>
      </c>
      <c r="J720" s="164">
        <v>1108</v>
      </c>
    </row>
    <row r="721" spans="1:10" ht="14.5" x14ac:dyDescent="0.35">
      <c r="A721" s="162">
        <v>13688</v>
      </c>
      <c r="B721" s="162" t="s">
        <v>914</v>
      </c>
      <c r="D721" s="163">
        <v>19.100000000000001</v>
      </c>
      <c r="E721" s="163" t="s">
        <v>195</v>
      </c>
      <c r="F721" s="162">
        <v>2021</v>
      </c>
      <c r="G721" s="164">
        <v>1792603</v>
      </c>
      <c r="H721" s="164">
        <v>132284</v>
      </c>
      <c r="I721" s="164">
        <v>26380</v>
      </c>
      <c r="J721" s="164">
        <v>11700</v>
      </c>
    </row>
    <row r="722" spans="1:10" ht="14.5" x14ac:dyDescent="0.35">
      <c r="A722" s="162">
        <v>13688</v>
      </c>
      <c r="B722" s="162" t="s">
        <v>915</v>
      </c>
      <c r="D722" s="163">
        <v>19.2</v>
      </c>
      <c r="E722" s="163" t="s">
        <v>195</v>
      </c>
      <c r="F722" s="162">
        <v>2021</v>
      </c>
      <c r="G722" s="164">
        <v>47706686</v>
      </c>
      <c r="H722" s="164">
        <v>0</v>
      </c>
      <c r="I722" s="164">
        <v>0</v>
      </c>
      <c r="J722" s="164">
        <v>0</v>
      </c>
    </row>
    <row r="723" spans="1:10" ht="14.5" x14ac:dyDescent="0.35">
      <c r="A723" s="162">
        <v>13688</v>
      </c>
      <c r="B723" s="162" t="s">
        <v>916</v>
      </c>
      <c r="D723" s="163">
        <v>21.1</v>
      </c>
      <c r="E723" s="163" t="s">
        <v>195</v>
      </c>
      <c r="F723" s="162">
        <v>2021</v>
      </c>
      <c r="G723" s="164">
        <v>35213415</v>
      </c>
      <c r="H723" s="164">
        <v>82119</v>
      </c>
      <c r="I723" s="164">
        <v>16376</v>
      </c>
      <c r="J723" s="164">
        <v>7263</v>
      </c>
    </row>
    <row r="724" spans="1:10" ht="14.5" x14ac:dyDescent="0.35">
      <c r="A724" s="162">
        <v>13692</v>
      </c>
      <c r="B724" s="162" t="s">
        <v>917</v>
      </c>
      <c r="D724" s="163">
        <v>1</v>
      </c>
      <c r="E724" s="163" t="s">
        <v>195</v>
      </c>
      <c r="F724" s="162">
        <v>2021</v>
      </c>
      <c r="G724" s="164">
        <v>11245</v>
      </c>
      <c r="H724" s="164">
        <v>4462</v>
      </c>
      <c r="I724" s="164">
        <v>316</v>
      </c>
      <c r="J724" s="164">
        <v>198</v>
      </c>
    </row>
    <row r="725" spans="1:10" ht="14.5" x14ac:dyDescent="0.35">
      <c r="A725" s="162">
        <v>13692</v>
      </c>
      <c r="B725" s="162" t="s">
        <v>918</v>
      </c>
      <c r="D725" s="163">
        <v>5.0999999999999996</v>
      </c>
      <c r="E725" s="163" t="s">
        <v>195</v>
      </c>
      <c r="F725" s="162">
        <v>2021</v>
      </c>
      <c r="G725" s="164">
        <v>2749823</v>
      </c>
      <c r="H725" s="164">
        <v>46376</v>
      </c>
      <c r="I725" s="164">
        <v>3280</v>
      </c>
      <c r="J725" s="164">
        <v>2053</v>
      </c>
    </row>
    <row r="726" spans="1:10" ht="14.5" x14ac:dyDescent="0.35">
      <c r="A726" s="162">
        <v>13692</v>
      </c>
      <c r="B726" s="162" t="s">
        <v>919</v>
      </c>
      <c r="D726" s="163">
        <v>5.2</v>
      </c>
      <c r="E726" s="163" t="s">
        <v>195</v>
      </c>
      <c r="F726" s="162">
        <v>2021</v>
      </c>
      <c r="G726" s="164">
        <v>2249855</v>
      </c>
      <c r="H726" s="164">
        <v>37944</v>
      </c>
      <c r="I726" s="164">
        <v>2684</v>
      </c>
      <c r="J726" s="164">
        <v>1680</v>
      </c>
    </row>
    <row r="727" spans="1:10" ht="14.5" x14ac:dyDescent="0.35">
      <c r="A727" s="162">
        <v>13692</v>
      </c>
      <c r="B727" s="162" t="s">
        <v>920</v>
      </c>
      <c r="D727" s="163">
        <v>9</v>
      </c>
      <c r="E727" s="163" t="s">
        <v>195</v>
      </c>
      <c r="F727" s="162">
        <v>2021</v>
      </c>
      <c r="G727" s="164">
        <v>1372</v>
      </c>
      <c r="H727" s="164">
        <v>2083</v>
      </c>
      <c r="I727" s="164">
        <v>147</v>
      </c>
      <c r="J727" s="164">
        <v>92</v>
      </c>
    </row>
    <row r="728" spans="1:10" ht="14.5" x14ac:dyDescent="0.35">
      <c r="A728" s="162">
        <v>13692</v>
      </c>
      <c r="B728" s="162" t="s">
        <v>921</v>
      </c>
      <c r="D728" s="163">
        <v>17.100000000000001</v>
      </c>
      <c r="E728" s="163" t="s">
        <v>195</v>
      </c>
      <c r="F728" s="162">
        <v>2021</v>
      </c>
      <c r="G728" s="164">
        <v>1041975</v>
      </c>
      <c r="H728" s="164">
        <v>28659</v>
      </c>
      <c r="I728" s="164">
        <v>2027</v>
      </c>
      <c r="J728" s="164">
        <v>1269</v>
      </c>
    </row>
    <row r="729" spans="1:10" ht="14.5" x14ac:dyDescent="0.35">
      <c r="A729" s="162">
        <v>13692</v>
      </c>
      <c r="B729" s="162" t="s">
        <v>922</v>
      </c>
      <c r="D729" s="163">
        <v>19.3</v>
      </c>
      <c r="E729" s="163" t="s">
        <v>195</v>
      </c>
      <c r="F729" s="162">
        <v>2021</v>
      </c>
      <c r="G729" s="164">
        <v>11240</v>
      </c>
      <c r="H729" s="164">
        <v>35335</v>
      </c>
      <c r="I729" s="164">
        <v>2499</v>
      </c>
      <c r="J729" s="164">
        <v>1564</v>
      </c>
    </row>
    <row r="730" spans="1:10" ht="14.5" x14ac:dyDescent="0.35">
      <c r="A730" s="162">
        <v>13692</v>
      </c>
      <c r="B730" s="162" t="s">
        <v>923</v>
      </c>
      <c r="D730" s="163">
        <v>19.399999999999999</v>
      </c>
      <c r="E730" s="163" t="s">
        <v>195</v>
      </c>
      <c r="F730" s="162">
        <v>2021</v>
      </c>
      <c r="G730" s="164">
        <v>2589177</v>
      </c>
      <c r="H730" s="164">
        <v>0</v>
      </c>
      <c r="I730" s="164">
        <v>0</v>
      </c>
      <c r="J730" s="164">
        <v>0</v>
      </c>
    </row>
    <row r="731" spans="1:10" ht="14.5" x14ac:dyDescent="0.35">
      <c r="A731" s="162">
        <v>13692</v>
      </c>
      <c r="B731" s="162" t="s">
        <v>924</v>
      </c>
      <c r="D731" s="163">
        <v>21.2</v>
      </c>
      <c r="E731" s="163" t="s">
        <v>195</v>
      </c>
      <c r="F731" s="162">
        <v>2021</v>
      </c>
      <c r="G731" s="164">
        <v>724952</v>
      </c>
      <c r="H731" s="164">
        <v>14256</v>
      </c>
      <c r="I731" s="164">
        <v>1008</v>
      </c>
      <c r="J731" s="164">
        <v>631</v>
      </c>
    </row>
    <row r="732" spans="1:10" ht="14.5" x14ac:dyDescent="0.35">
      <c r="A732" s="162">
        <v>13703</v>
      </c>
      <c r="B732" s="162" t="s">
        <v>925</v>
      </c>
      <c r="D732" s="163">
        <v>19.100000000000001</v>
      </c>
      <c r="E732" s="163" t="s">
        <v>195</v>
      </c>
      <c r="F732" s="162">
        <v>2021</v>
      </c>
      <c r="G732" s="164">
        <v>26450</v>
      </c>
      <c r="H732" s="164">
        <v>48281</v>
      </c>
      <c r="I732" s="164">
        <v>10458</v>
      </c>
      <c r="J732" s="164">
        <v>12838</v>
      </c>
    </row>
    <row r="733" spans="1:10" ht="14.5" x14ac:dyDescent="0.35">
      <c r="A733" s="162">
        <v>13703</v>
      </c>
      <c r="B733" s="162" t="s">
        <v>926</v>
      </c>
      <c r="D733" s="163">
        <v>19.2</v>
      </c>
      <c r="E733" s="163" t="s">
        <v>195</v>
      </c>
      <c r="F733" s="162">
        <v>2021</v>
      </c>
      <c r="G733" s="164">
        <v>2288003</v>
      </c>
      <c r="H733" s="164">
        <v>0</v>
      </c>
      <c r="I733" s="164">
        <v>0</v>
      </c>
      <c r="J733" s="164">
        <v>0</v>
      </c>
    </row>
    <row r="734" spans="1:10" ht="14.5" x14ac:dyDescent="0.35">
      <c r="A734" s="162">
        <v>13703</v>
      </c>
      <c r="B734" s="162" t="s">
        <v>927</v>
      </c>
      <c r="D734" s="163">
        <v>21.1</v>
      </c>
      <c r="E734" s="163" t="s">
        <v>195</v>
      </c>
      <c r="F734" s="162">
        <v>2021</v>
      </c>
      <c r="G734" s="164">
        <v>1195790</v>
      </c>
      <c r="H734" s="164">
        <v>17633</v>
      </c>
      <c r="I734" s="164">
        <v>3820</v>
      </c>
      <c r="J734" s="164">
        <v>4688</v>
      </c>
    </row>
    <row r="735" spans="1:10" ht="14.5" x14ac:dyDescent="0.35">
      <c r="A735" s="162">
        <v>13714</v>
      </c>
      <c r="B735" s="162" t="s">
        <v>928</v>
      </c>
      <c r="D735" s="163">
        <v>4</v>
      </c>
      <c r="E735" s="163" t="s">
        <v>195</v>
      </c>
      <c r="F735" s="162">
        <v>2021</v>
      </c>
      <c r="G735" s="164">
        <v>1027811</v>
      </c>
      <c r="H735" s="164">
        <v>10815</v>
      </c>
      <c r="I735" s="164">
        <v>1505</v>
      </c>
      <c r="J735" s="164">
        <v>722</v>
      </c>
    </row>
    <row r="736" spans="1:10" ht="14.5" x14ac:dyDescent="0.35">
      <c r="A736" s="162">
        <v>13714</v>
      </c>
      <c r="B736" s="162" t="s">
        <v>929</v>
      </c>
      <c r="D736" s="163">
        <v>5.0999999999999996</v>
      </c>
      <c r="E736" s="163" t="s">
        <v>195</v>
      </c>
      <c r="F736" s="162">
        <v>2021</v>
      </c>
      <c r="G736" s="164">
        <v>3387585</v>
      </c>
      <c r="H736" s="164">
        <v>36298</v>
      </c>
      <c r="I736" s="164">
        <v>5053</v>
      </c>
      <c r="J736" s="164">
        <v>2423</v>
      </c>
    </row>
    <row r="737" spans="1:10" ht="14.5" x14ac:dyDescent="0.35">
      <c r="A737" s="162">
        <v>13714</v>
      </c>
      <c r="B737" s="162" t="s">
        <v>930</v>
      </c>
      <c r="D737" s="163">
        <v>5.2</v>
      </c>
      <c r="E737" s="163" t="s">
        <v>195</v>
      </c>
      <c r="F737" s="162">
        <v>2021</v>
      </c>
      <c r="G737" s="164">
        <v>1145076</v>
      </c>
      <c r="H737" s="164">
        <v>15793</v>
      </c>
      <c r="I737" s="164">
        <v>2199</v>
      </c>
      <c r="J737" s="164">
        <v>1054</v>
      </c>
    </row>
    <row r="738" spans="1:10" ht="14.5" x14ac:dyDescent="0.35">
      <c r="A738" s="162">
        <v>13714</v>
      </c>
      <c r="B738" s="162" t="s">
        <v>931</v>
      </c>
      <c r="D738" s="163">
        <v>9</v>
      </c>
      <c r="E738" s="163" t="s">
        <v>195</v>
      </c>
      <c r="F738" s="162">
        <v>2021</v>
      </c>
      <c r="G738" s="164">
        <v>44002</v>
      </c>
      <c r="H738" s="164">
        <v>620</v>
      </c>
      <c r="I738" s="164">
        <v>86</v>
      </c>
      <c r="J738" s="164">
        <v>41</v>
      </c>
    </row>
    <row r="739" spans="1:10" ht="14.5" x14ac:dyDescent="0.35">
      <c r="A739" s="162">
        <v>13714</v>
      </c>
      <c r="B739" s="162" t="s">
        <v>932</v>
      </c>
      <c r="D739" s="163">
        <v>11</v>
      </c>
      <c r="E739" s="163" t="s">
        <v>195</v>
      </c>
      <c r="F739" s="162">
        <v>2021</v>
      </c>
      <c r="G739" s="164">
        <v>2330143</v>
      </c>
      <c r="H739" s="164">
        <v>26742</v>
      </c>
      <c r="I739" s="164">
        <v>3723</v>
      </c>
      <c r="J739" s="164">
        <v>1785</v>
      </c>
    </row>
    <row r="740" spans="1:10" ht="14.5" x14ac:dyDescent="0.35">
      <c r="A740" s="162">
        <v>13714</v>
      </c>
      <c r="B740" s="162" t="s">
        <v>933</v>
      </c>
      <c r="D740" s="163">
        <v>17.100000000000001</v>
      </c>
      <c r="E740" s="163" t="s">
        <v>195</v>
      </c>
      <c r="F740" s="162">
        <v>2021</v>
      </c>
      <c r="G740" s="164">
        <v>730698</v>
      </c>
      <c r="H740" s="164">
        <v>11187</v>
      </c>
      <c r="I740" s="164">
        <v>1557</v>
      </c>
      <c r="J740" s="164">
        <v>747</v>
      </c>
    </row>
    <row r="741" spans="1:10" ht="14.5" x14ac:dyDescent="0.35">
      <c r="A741" s="162">
        <v>13714</v>
      </c>
      <c r="B741" s="162" t="s">
        <v>934</v>
      </c>
      <c r="D741" s="163">
        <v>19.100000000000001</v>
      </c>
      <c r="E741" s="163" t="s">
        <v>195</v>
      </c>
      <c r="F741" s="162">
        <v>2021</v>
      </c>
      <c r="G741" s="164">
        <v>40077</v>
      </c>
      <c r="H741" s="164">
        <v>6230</v>
      </c>
      <c r="I741" s="164">
        <v>867</v>
      </c>
      <c r="J741" s="164">
        <v>416</v>
      </c>
    </row>
    <row r="742" spans="1:10" ht="14.5" x14ac:dyDescent="0.35">
      <c r="A742" s="162">
        <v>13714</v>
      </c>
      <c r="B742" s="162" t="s">
        <v>935</v>
      </c>
      <c r="D742" s="163">
        <v>19.2</v>
      </c>
      <c r="E742" s="163" t="s">
        <v>195</v>
      </c>
      <c r="F742" s="162">
        <v>2021</v>
      </c>
      <c r="G742" s="164">
        <v>536892</v>
      </c>
      <c r="H742" s="164">
        <v>0</v>
      </c>
      <c r="I742" s="164">
        <v>0</v>
      </c>
      <c r="J742" s="164">
        <v>0</v>
      </c>
    </row>
    <row r="743" spans="1:10" ht="14.5" x14ac:dyDescent="0.35">
      <c r="A743" s="162">
        <v>13714</v>
      </c>
      <c r="B743" s="162" t="s">
        <v>936</v>
      </c>
      <c r="D743" s="163">
        <v>19.3</v>
      </c>
      <c r="E743" s="163" t="s">
        <v>195</v>
      </c>
      <c r="F743" s="162">
        <v>2021</v>
      </c>
      <c r="G743" s="164">
        <v>7920</v>
      </c>
      <c r="H743" s="164">
        <v>9736</v>
      </c>
      <c r="I743" s="164">
        <v>1355</v>
      </c>
      <c r="J743" s="164">
        <v>650</v>
      </c>
    </row>
    <row r="744" spans="1:10" ht="14.5" x14ac:dyDescent="0.35">
      <c r="A744" s="162">
        <v>13714</v>
      </c>
      <c r="B744" s="162" t="s">
        <v>937</v>
      </c>
      <c r="D744" s="163">
        <v>19.399999999999999</v>
      </c>
      <c r="E744" s="163" t="s">
        <v>195</v>
      </c>
      <c r="F744" s="162">
        <v>2021</v>
      </c>
      <c r="G744" s="164">
        <v>1189192</v>
      </c>
      <c r="H744" s="164">
        <v>0</v>
      </c>
      <c r="I744" s="164">
        <v>0</v>
      </c>
      <c r="J744" s="164">
        <v>0</v>
      </c>
    </row>
    <row r="745" spans="1:10" ht="14.5" x14ac:dyDescent="0.35">
      <c r="A745" s="162">
        <v>13714</v>
      </c>
      <c r="B745" s="162" t="s">
        <v>938</v>
      </c>
      <c r="D745" s="163">
        <v>21.1</v>
      </c>
      <c r="E745" s="163" t="s">
        <v>195</v>
      </c>
      <c r="F745" s="162">
        <v>2021</v>
      </c>
      <c r="G745" s="164">
        <v>527258</v>
      </c>
      <c r="H745" s="164">
        <v>5351</v>
      </c>
      <c r="I745" s="164">
        <v>745</v>
      </c>
      <c r="J745" s="164">
        <v>357</v>
      </c>
    </row>
    <row r="746" spans="1:10" ht="14.5" x14ac:dyDescent="0.35">
      <c r="A746" s="162">
        <v>13714</v>
      </c>
      <c r="B746" s="162" t="s">
        <v>939</v>
      </c>
      <c r="D746" s="163">
        <v>21.2</v>
      </c>
      <c r="E746" s="163" t="s">
        <v>195</v>
      </c>
      <c r="F746" s="162">
        <v>2021</v>
      </c>
      <c r="G746" s="164">
        <v>273795</v>
      </c>
      <c r="H746" s="164">
        <v>3247</v>
      </c>
      <c r="I746" s="164">
        <v>452</v>
      </c>
      <c r="J746" s="164">
        <v>217</v>
      </c>
    </row>
    <row r="747" spans="1:10" ht="14.5" x14ac:dyDescent="0.35">
      <c r="A747" s="162">
        <v>13722</v>
      </c>
      <c r="B747" s="162" t="s">
        <v>940</v>
      </c>
      <c r="D747" s="163">
        <v>19.100000000000001</v>
      </c>
      <c r="E747" s="163" t="s">
        <v>195</v>
      </c>
      <c r="F747" s="162">
        <v>2021</v>
      </c>
      <c r="G747" s="164">
        <v>0</v>
      </c>
      <c r="H747" s="164">
        <v>15264</v>
      </c>
      <c r="I747" s="164">
        <v>0</v>
      </c>
      <c r="J747" s="164">
        <v>141</v>
      </c>
    </row>
    <row r="748" spans="1:10" ht="14.5" x14ac:dyDescent="0.35">
      <c r="A748" s="162">
        <v>13722</v>
      </c>
      <c r="B748" s="162" t="s">
        <v>941</v>
      </c>
      <c r="D748" s="163">
        <v>19.2</v>
      </c>
      <c r="E748" s="163" t="s">
        <v>195</v>
      </c>
      <c r="F748" s="162">
        <v>2021</v>
      </c>
      <c r="G748" s="164">
        <v>1028634</v>
      </c>
      <c r="H748" s="164">
        <v>0</v>
      </c>
      <c r="I748" s="164">
        <v>0</v>
      </c>
      <c r="J748" s="164">
        <v>0</v>
      </c>
    </row>
    <row r="749" spans="1:10" ht="14.5" x14ac:dyDescent="0.35">
      <c r="A749" s="162">
        <v>13722</v>
      </c>
      <c r="B749" s="162" t="s">
        <v>942</v>
      </c>
      <c r="D749" s="163">
        <v>19.3</v>
      </c>
      <c r="E749" s="163" t="s">
        <v>195</v>
      </c>
      <c r="F749" s="162">
        <v>2021</v>
      </c>
      <c r="G749" s="164">
        <v>0</v>
      </c>
      <c r="H749" s="164">
        <v>27690</v>
      </c>
      <c r="I749" s="164">
        <v>0</v>
      </c>
      <c r="J749" s="164">
        <v>167</v>
      </c>
    </row>
    <row r="750" spans="1:10" ht="14.5" x14ac:dyDescent="0.35">
      <c r="A750" s="162">
        <v>13722</v>
      </c>
      <c r="B750" s="162" t="s">
        <v>943</v>
      </c>
      <c r="D750" s="163">
        <v>19.399999999999999</v>
      </c>
      <c r="E750" s="163" t="s">
        <v>195</v>
      </c>
      <c r="F750" s="162">
        <v>2021</v>
      </c>
      <c r="G750" s="164">
        <v>68502</v>
      </c>
      <c r="H750" s="164">
        <v>0</v>
      </c>
      <c r="I750" s="164">
        <v>0</v>
      </c>
      <c r="J750" s="164">
        <v>0</v>
      </c>
    </row>
    <row r="751" spans="1:10" ht="14.5" x14ac:dyDescent="0.35">
      <c r="A751" s="162">
        <v>13722</v>
      </c>
      <c r="B751" s="162" t="s">
        <v>944</v>
      </c>
      <c r="D751" s="163">
        <v>21.1</v>
      </c>
      <c r="E751" s="163" t="s">
        <v>195</v>
      </c>
      <c r="F751" s="162">
        <v>2021</v>
      </c>
      <c r="G751" s="164">
        <v>598320</v>
      </c>
      <c r="H751" s="164">
        <v>4365</v>
      </c>
      <c r="I751" s="164">
        <v>0</v>
      </c>
      <c r="J751" s="164">
        <v>37</v>
      </c>
    </row>
    <row r="752" spans="1:10" ht="14.5" x14ac:dyDescent="0.35">
      <c r="A752" s="162">
        <v>13722</v>
      </c>
      <c r="B752" s="162" t="s">
        <v>945</v>
      </c>
      <c r="D752" s="163">
        <v>24</v>
      </c>
      <c r="E752" s="163" t="s">
        <v>195</v>
      </c>
      <c r="F752" s="162">
        <v>2021</v>
      </c>
      <c r="G752" s="164">
        <v>42913</v>
      </c>
      <c r="H752" s="164">
        <v>159</v>
      </c>
      <c r="I752" s="164">
        <v>0</v>
      </c>
      <c r="J752" s="164">
        <v>1</v>
      </c>
    </row>
    <row r="753" spans="1:10" ht="14.5" x14ac:dyDescent="0.35">
      <c r="A753" s="162">
        <v>13781</v>
      </c>
      <c r="B753" s="162" t="s">
        <v>946</v>
      </c>
      <c r="D753" s="163">
        <v>1</v>
      </c>
      <c r="E753" s="163" t="s">
        <v>195</v>
      </c>
      <c r="F753" s="162">
        <v>2021</v>
      </c>
      <c r="G753" s="164">
        <v>208794</v>
      </c>
      <c r="H753" s="164">
        <v>209</v>
      </c>
      <c r="I753" s="164">
        <v>24</v>
      </c>
      <c r="J753" s="164">
        <v>10</v>
      </c>
    </row>
    <row r="754" spans="1:10" ht="14.5" x14ac:dyDescent="0.35">
      <c r="A754" s="162">
        <v>13781</v>
      </c>
      <c r="B754" s="162" t="s">
        <v>947</v>
      </c>
      <c r="D754" s="163">
        <v>2.1</v>
      </c>
      <c r="E754" s="163" t="s">
        <v>195</v>
      </c>
      <c r="F754" s="162">
        <v>2021</v>
      </c>
      <c r="G754" s="164">
        <v>599406</v>
      </c>
      <c r="H754" s="164">
        <v>599</v>
      </c>
      <c r="I754" s="164">
        <v>63</v>
      </c>
      <c r="J754" s="164">
        <v>25</v>
      </c>
    </row>
    <row r="755" spans="1:10" ht="14.5" x14ac:dyDescent="0.35">
      <c r="A755" s="162">
        <v>13781</v>
      </c>
      <c r="B755" s="162" t="s">
        <v>948</v>
      </c>
      <c r="D755" s="163">
        <v>4</v>
      </c>
      <c r="E755" s="163" t="s">
        <v>195</v>
      </c>
      <c r="F755" s="162">
        <v>2021</v>
      </c>
      <c r="G755" s="164">
        <v>11618047</v>
      </c>
      <c r="H755" s="164">
        <v>11618</v>
      </c>
      <c r="I755" s="164">
        <v>1275</v>
      </c>
      <c r="J755" s="164">
        <v>512</v>
      </c>
    </row>
    <row r="756" spans="1:10" ht="14.5" x14ac:dyDescent="0.35">
      <c r="A756" s="162">
        <v>13781</v>
      </c>
      <c r="B756" s="162" t="s">
        <v>949</v>
      </c>
      <c r="D756" s="163">
        <v>19.100000000000001</v>
      </c>
      <c r="E756" s="163" t="s">
        <v>195</v>
      </c>
      <c r="F756" s="162">
        <v>2021</v>
      </c>
      <c r="G756" s="164">
        <v>5555223</v>
      </c>
      <c r="H756" s="164">
        <v>5555</v>
      </c>
      <c r="I756" s="164">
        <v>363</v>
      </c>
      <c r="J756" s="164">
        <v>215</v>
      </c>
    </row>
    <row r="757" spans="1:10" ht="14.5" x14ac:dyDescent="0.35">
      <c r="A757" s="162">
        <v>13781</v>
      </c>
      <c r="B757" s="162" t="s">
        <v>950</v>
      </c>
      <c r="D757" s="163">
        <v>21.1</v>
      </c>
      <c r="E757" s="163" t="s">
        <v>195</v>
      </c>
      <c r="F757" s="162">
        <v>2021</v>
      </c>
      <c r="G757" s="164">
        <v>5764086</v>
      </c>
      <c r="H757" s="164">
        <v>5764</v>
      </c>
      <c r="I757" s="164">
        <v>374</v>
      </c>
      <c r="J757" s="164">
        <v>222</v>
      </c>
    </row>
    <row r="758" spans="1:10" ht="14.5" x14ac:dyDescent="0.35">
      <c r="A758" s="162">
        <v>13793</v>
      </c>
      <c r="B758" s="162" t="s">
        <v>951</v>
      </c>
      <c r="D758" s="163">
        <v>11</v>
      </c>
      <c r="E758" s="163" t="s">
        <v>195</v>
      </c>
      <c r="F758" s="162">
        <v>2021</v>
      </c>
      <c r="G758" s="164">
        <v>791809</v>
      </c>
      <c r="H758" s="164">
        <v>24279</v>
      </c>
      <c r="I758" s="164">
        <v>2240</v>
      </c>
      <c r="J758" s="164">
        <v>3230</v>
      </c>
    </row>
    <row r="759" spans="1:10" ht="14.5" x14ac:dyDescent="0.35">
      <c r="A759" s="162">
        <v>13820</v>
      </c>
      <c r="B759" s="162" t="s">
        <v>952</v>
      </c>
      <c r="D759" s="163">
        <v>19.100000000000001</v>
      </c>
      <c r="E759" s="163" t="s">
        <v>195</v>
      </c>
      <c r="F759" s="162">
        <v>2021</v>
      </c>
      <c r="G759" s="164">
        <v>623950</v>
      </c>
      <c r="H759" s="164">
        <v>176987</v>
      </c>
      <c r="I759" s="164">
        <v>16879</v>
      </c>
      <c r="J759" s="164">
        <v>11253</v>
      </c>
    </row>
    <row r="760" spans="1:10" ht="14.5" x14ac:dyDescent="0.35">
      <c r="A760" s="162">
        <v>13820</v>
      </c>
      <c r="B760" s="162" t="s">
        <v>953</v>
      </c>
      <c r="D760" s="163">
        <v>19.2</v>
      </c>
      <c r="E760" s="163" t="s">
        <v>195</v>
      </c>
      <c r="F760" s="162">
        <v>2021</v>
      </c>
      <c r="G760" s="164">
        <v>176363167</v>
      </c>
      <c r="H760" s="164">
        <v>0</v>
      </c>
      <c r="I760" s="164">
        <v>0</v>
      </c>
      <c r="J760" s="164">
        <v>0</v>
      </c>
    </row>
    <row r="761" spans="1:10" ht="14.5" x14ac:dyDescent="0.35">
      <c r="A761" s="162">
        <v>13820</v>
      </c>
      <c r="B761" s="162" t="s">
        <v>954</v>
      </c>
      <c r="D761" s="163">
        <v>19.3</v>
      </c>
      <c r="E761" s="163" t="s">
        <v>195</v>
      </c>
      <c r="F761" s="162">
        <v>2021</v>
      </c>
      <c r="G761" s="164">
        <v>642674</v>
      </c>
      <c r="H761" s="164">
        <v>71800</v>
      </c>
      <c r="I761" s="164">
        <v>6299</v>
      </c>
      <c r="J761" s="164">
        <v>4199</v>
      </c>
    </row>
    <row r="762" spans="1:10" ht="14.5" x14ac:dyDescent="0.35">
      <c r="A762" s="162">
        <v>13820</v>
      </c>
      <c r="B762" s="162" t="s">
        <v>955</v>
      </c>
      <c r="D762" s="163">
        <v>19.399999999999999</v>
      </c>
      <c r="E762" s="163" t="s">
        <v>195</v>
      </c>
      <c r="F762" s="162">
        <v>2021</v>
      </c>
      <c r="G762" s="164">
        <v>71157537</v>
      </c>
      <c r="H762" s="164">
        <v>0</v>
      </c>
      <c r="I762" s="164">
        <v>0</v>
      </c>
      <c r="J762" s="164">
        <v>0</v>
      </c>
    </row>
    <row r="763" spans="1:10" ht="14.5" x14ac:dyDescent="0.35">
      <c r="A763" s="162">
        <v>13820</v>
      </c>
      <c r="B763" s="162" t="s">
        <v>956</v>
      </c>
      <c r="D763" s="163">
        <v>21.1</v>
      </c>
      <c r="E763" s="163" t="s">
        <v>195</v>
      </c>
      <c r="F763" s="162">
        <v>2021</v>
      </c>
      <c r="G763" s="164">
        <v>81839915</v>
      </c>
      <c r="H763" s="164">
        <v>81840</v>
      </c>
      <c r="I763" s="164">
        <v>7547</v>
      </c>
      <c r="J763" s="164">
        <v>5031</v>
      </c>
    </row>
    <row r="764" spans="1:10" ht="14.5" x14ac:dyDescent="0.35">
      <c r="A764" s="162">
        <v>13820</v>
      </c>
      <c r="B764" s="162" t="s">
        <v>957</v>
      </c>
      <c r="D764" s="163">
        <v>21.2</v>
      </c>
      <c r="E764" s="163" t="s">
        <v>195</v>
      </c>
      <c r="F764" s="162">
        <v>2021</v>
      </c>
      <c r="G764" s="164">
        <v>18599853</v>
      </c>
      <c r="H764" s="164">
        <v>18600</v>
      </c>
      <c r="I764" s="164">
        <v>1594</v>
      </c>
      <c r="J764" s="164">
        <v>1063</v>
      </c>
    </row>
    <row r="765" spans="1:10" ht="14.5" x14ac:dyDescent="0.35">
      <c r="A765" s="162">
        <v>13897</v>
      </c>
      <c r="B765" s="162" t="s">
        <v>958</v>
      </c>
      <c r="D765" s="163">
        <v>2.4</v>
      </c>
      <c r="E765" s="163" t="s">
        <v>195</v>
      </c>
      <c r="F765" s="162">
        <v>2021</v>
      </c>
      <c r="G765" s="164">
        <v>1419167</v>
      </c>
      <c r="H765" s="164">
        <v>120732</v>
      </c>
      <c r="I765" s="164">
        <v>4212</v>
      </c>
      <c r="J765" s="164">
        <v>15219</v>
      </c>
    </row>
    <row r="766" spans="1:10" ht="14.5" x14ac:dyDescent="0.35">
      <c r="A766" s="162">
        <v>13935</v>
      </c>
      <c r="B766" s="162" t="s">
        <v>959</v>
      </c>
      <c r="D766" s="163">
        <v>1</v>
      </c>
      <c r="E766" s="163" t="s">
        <v>195</v>
      </c>
      <c r="F766" s="162">
        <v>2021</v>
      </c>
      <c r="G766" s="164">
        <v>5329721</v>
      </c>
      <c r="H766" s="164">
        <v>69537</v>
      </c>
      <c r="I766" s="164">
        <v>16453</v>
      </c>
      <c r="J766" s="164">
        <v>6074</v>
      </c>
    </row>
    <row r="767" spans="1:10" ht="14.5" x14ac:dyDescent="0.35">
      <c r="A767" s="162">
        <v>13935</v>
      </c>
      <c r="B767" s="162" t="s">
        <v>960</v>
      </c>
      <c r="D767" s="163">
        <v>2.1</v>
      </c>
      <c r="E767" s="163" t="s">
        <v>195</v>
      </c>
      <c r="F767" s="162">
        <v>2021</v>
      </c>
      <c r="G767" s="164">
        <v>15904098</v>
      </c>
      <c r="H767" s="164">
        <v>85040</v>
      </c>
      <c r="I767" s="164">
        <v>19869</v>
      </c>
      <c r="J767" s="164">
        <v>7260</v>
      </c>
    </row>
    <row r="768" spans="1:10" ht="14.5" x14ac:dyDescent="0.35">
      <c r="A768" s="162">
        <v>13935</v>
      </c>
      <c r="B768" s="162" t="s">
        <v>961</v>
      </c>
      <c r="D768" s="163">
        <v>5.0999999999999996</v>
      </c>
      <c r="E768" s="163" t="s">
        <v>195</v>
      </c>
      <c r="F768" s="162">
        <v>2021</v>
      </c>
      <c r="G768" s="164">
        <v>6713474</v>
      </c>
      <c r="H768" s="164">
        <v>49928</v>
      </c>
      <c r="I768" s="164">
        <v>7346</v>
      </c>
      <c r="J768" s="164">
        <v>3991</v>
      </c>
    </row>
    <row r="769" spans="1:10" ht="14.5" x14ac:dyDescent="0.35">
      <c r="A769" s="162">
        <v>13935</v>
      </c>
      <c r="B769" s="162" t="s">
        <v>962</v>
      </c>
      <c r="D769" s="163">
        <v>5.2</v>
      </c>
      <c r="E769" s="163" t="s">
        <v>195</v>
      </c>
      <c r="F769" s="162">
        <v>2021</v>
      </c>
      <c r="G769" s="164">
        <v>5650759</v>
      </c>
      <c r="H769" s="164">
        <v>54131</v>
      </c>
      <c r="I769" s="164">
        <v>8108</v>
      </c>
      <c r="J769" s="164">
        <v>4642</v>
      </c>
    </row>
    <row r="770" spans="1:10" ht="14.5" x14ac:dyDescent="0.35">
      <c r="A770" s="162">
        <v>13935</v>
      </c>
      <c r="B770" s="162" t="s">
        <v>963</v>
      </c>
      <c r="D770" s="163">
        <v>9</v>
      </c>
      <c r="E770" s="163" t="s">
        <v>195</v>
      </c>
      <c r="F770" s="162">
        <v>2021</v>
      </c>
      <c r="G770" s="164">
        <v>4942336</v>
      </c>
      <c r="H770" s="164">
        <v>50095</v>
      </c>
      <c r="I770" s="164">
        <v>12759</v>
      </c>
      <c r="J770" s="164">
        <v>6112</v>
      </c>
    </row>
    <row r="771" spans="1:10" ht="14.5" x14ac:dyDescent="0.35">
      <c r="A771" s="162">
        <v>13935</v>
      </c>
      <c r="B771" s="162" t="s">
        <v>964</v>
      </c>
      <c r="D771" s="163">
        <v>17.100000000000001</v>
      </c>
      <c r="E771" s="163" t="s">
        <v>195</v>
      </c>
      <c r="F771" s="162">
        <v>2021</v>
      </c>
      <c r="G771" s="164">
        <v>37909911</v>
      </c>
      <c r="H771" s="164">
        <v>362001</v>
      </c>
      <c r="I771" s="164">
        <v>44358</v>
      </c>
      <c r="J771" s="164">
        <v>33509</v>
      </c>
    </row>
    <row r="772" spans="1:10" ht="14.5" x14ac:dyDescent="0.35">
      <c r="A772" s="162">
        <v>13935</v>
      </c>
      <c r="B772" s="162" t="s">
        <v>965</v>
      </c>
      <c r="D772" s="163">
        <v>17.2</v>
      </c>
      <c r="E772" s="163" t="s">
        <v>195</v>
      </c>
      <c r="F772" s="162">
        <v>2021</v>
      </c>
      <c r="G772" s="164">
        <v>2146623</v>
      </c>
      <c r="H772" s="164">
        <v>40270</v>
      </c>
      <c r="I772" s="164">
        <v>5767</v>
      </c>
      <c r="J772" s="164">
        <v>5400</v>
      </c>
    </row>
    <row r="773" spans="1:10" ht="14.5" x14ac:dyDescent="0.35">
      <c r="A773" s="162">
        <v>13935</v>
      </c>
      <c r="B773" s="162" t="s">
        <v>966</v>
      </c>
      <c r="D773" s="163">
        <v>18</v>
      </c>
      <c r="E773" s="163" t="s">
        <v>195</v>
      </c>
      <c r="F773" s="162">
        <v>2021</v>
      </c>
      <c r="G773" s="164">
        <v>3035908</v>
      </c>
      <c r="H773" s="164">
        <v>35351</v>
      </c>
      <c r="I773" s="164">
        <v>5202</v>
      </c>
      <c r="J773" s="164">
        <v>5129</v>
      </c>
    </row>
    <row r="774" spans="1:10" ht="14.5" x14ac:dyDescent="0.35">
      <c r="A774" s="162">
        <v>13935</v>
      </c>
      <c r="B774" s="162" t="s">
        <v>967</v>
      </c>
      <c r="D774" s="163">
        <v>19.3</v>
      </c>
      <c r="E774" s="163" t="s">
        <v>195</v>
      </c>
      <c r="F774" s="162">
        <v>2021</v>
      </c>
      <c r="G774" s="164">
        <v>213518</v>
      </c>
      <c r="H774" s="164">
        <v>320734</v>
      </c>
      <c r="I774" s="164">
        <v>38695</v>
      </c>
      <c r="J774" s="164">
        <v>24012</v>
      </c>
    </row>
    <row r="775" spans="1:10" ht="14.5" x14ac:dyDescent="0.35">
      <c r="A775" s="162">
        <v>13935</v>
      </c>
      <c r="B775" s="162" t="s">
        <v>968</v>
      </c>
      <c r="D775" s="163">
        <v>19.399999999999999</v>
      </c>
      <c r="E775" s="163" t="s">
        <v>195</v>
      </c>
      <c r="F775" s="162">
        <v>2021</v>
      </c>
      <c r="G775" s="164">
        <v>35421153</v>
      </c>
      <c r="H775" s="164">
        <v>0</v>
      </c>
      <c r="I775" s="164">
        <v>0</v>
      </c>
      <c r="J775" s="164">
        <v>0</v>
      </c>
    </row>
    <row r="776" spans="1:10" ht="14.5" x14ac:dyDescent="0.35">
      <c r="A776" s="162">
        <v>13935</v>
      </c>
      <c r="B776" s="162" t="s">
        <v>969</v>
      </c>
      <c r="D776" s="163">
        <v>21.2</v>
      </c>
      <c r="E776" s="163" t="s">
        <v>195</v>
      </c>
      <c r="F776" s="162">
        <v>2021</v>
      </c>
      <c r="G776" s="164">
        <v>12385531</v>
      </c>
      <c r="H776" s="164">
        <v>118732</v>
      </c>
      <c r="I776" s="164">
        <v>16761</v>
      </c>
      <c r="J776" s="164">
        <v>12115</v>
      </c>
    </row>
    <row r="777" spans="1:10" ht="14.5" x14ac:dyDescent="0.35">
      <c r="A777" s="162">
        <v>13935</v>
      </c>
      <c r="B777" s="162" t="s">
        <v>970</v>
      </c>
      <c r="D777" s="163">
        <v>23</v>
      </c>
      <c r="E777" s="163" t="s">
        <v>195</v>
      </c>
      <c r="F777" s="162">
        <v>2021</v>
      </c>
      <c r="G777" s="164">
        <v>339795</v>
      </c>
      <c r="H777" s="164">
        <v>8011</v>
      </c>
      <c r="I777" s="164">
        <v>986</v>
      </c>
      <c r="J777" s="164">
        <v>350</v>
      </c>
    </row>
    <row r="778" spans="1:10" ht="14.5" x14ac:dyDescent="0.35">
      <c r="A778" s="162">
        <v>13935</v>
      </c>
      <c r="B778" s="162" t="s">
        <v>971</v>
      </c>
      <c r="D778" s="163">
        <v>24</v>
      </c>
      <c r="E778" s="163" t="s">
        <v>195</v>
      </c>
      <c r="F778" s="162">
        <v>2021</v>
      </c>
      <c r="G778" s="164">
        <v>184607</v>
      </c>
      <c r="H778" s="164">
        <v>3478</v>
      </c>
      <c r="I778" s="164">
        <v>563</v>
      </c>
      <c r="J778" s="164">
        <v>901</v>
      </c>
    </row>
    <row r="779" spans="1:10" ht="14.5" x14ac:dyDescent="0.35">
      <c r="A779" s="162">
        <v>13938</v>
      </c>
      <c r="B779" s="162" t="s">
        <v>972</v>
      </c>
      <c r="D779" s="163">
        <v>4</v>
      </c>
      <c r="E779" s="163" t="s">
        <v>195</v>
      </c>
      <c r="F779" s="162">
        <v>2021</v>
      </c>
      <c r="G779" s="164">
        <v>57157215</v>
      </c>
      <c r="H779" s="164">
        <v>57157</v>
      </c>
      <c r="I779" s="164">
        <v>2550</v>
      </c>
      <c r="J779" s="164">
        <v>5507</v>
      </c>
    </row>
    <row r="780" spans="1:10" ht="14.5" x14ac:dyDescent="0.35">
      <c r="A780" s="162">
        <v>13938</v>
      </c>
      <c r="B780" s="162" t="s">
        <v>973</v>
      </c>
      <c r="D780" s="163">
        <v>9</v>
      </c>
      <c r="E780" s="163" t="s">
        <v>195</v>
      </c>
      <c r="F780" s="162">
        <v>2021</v>
      </c>
      <c r="G780" s="164">
        <v>641040</v>
      </c>
      <c r="H780" s="164">
        <v>641</v>
      </c>
      <c r="I780" s="164">
        <v>29</v>
      </c>
      <c r="J780" s="164">
        <v>62</v>
      </c>
    </row>
    <row r="781" spans="1:10" ht="14.5" x14ac:dyDescent="0.35">
      <c r="A781" s="162">
        <v>13938</v>
      </c>
      <c r="B781" s="162" t="s">
        <v>974</v>
      </c>
      <c r="D781" s="163">
        <v>19.100000000000001</v>
      </c>
      <c r="E781" s="163" t="s">
        <v>195</v>
      </c>
      <c r="F781" s="162">
        <v>2021</v>
      </c>
      <c r="G781" s="164">
        <v>882945</v>
      </c>
      <c r="H781" s="164">
        <v>24110</v>
      </c>
      <c r="I781" s="164">
        <v>838</v>
      </c>
      <c r="J781" s="164">
        <v>2459</v>
      </c>
    </row>
    <row r="782" spans="1:10" ht="14.5" x14ac:dyDescent="0.35">
      <c r="A782" s="162">
        <v>13938</v>
      </c>
      <c r="B782" s="162" t="s">
        <v>975</v>
      </c>
      <c r="D782" s="163">
        <v>19.2</v>
      </c>
      <c r="E782" s="163" t="s">
        <v>195</v>
      </c>
      <c r="F782" s="162">
        <v>2021</v>
      </c>
      <c r="G782" s="164">
        <v>23226757</v>
      </c>
      <c r="H782" s="164">
        <v>0</v>
      </c>
      <c r="I782" s="164">
        <v>0</v>
      </c>
      <c r="J782" s="164">
        <v>0</v>
      </c>
    </row>
    <row r="783" spans="1:10" ht="14.5" x14ac:dyDescent="0.35">
      <c r="A783" s="162">
        <v>13938</v>
      </c>
      <c r="B783" s="162" t="s">
        <v>976</v>
      </c>
      <c r="D783" s="163">
        <v>21.1</v>
      </c>
      <c r="E783" s="163" t="s">
        <v>195</v>
      </c>
      <c r="F783" s="162">
        <v>2021</v>
      </c>
      <c r="G783" s="164">
        <v>19755336</v>
      </c>
      <c r="H783" s="164">
        <v>19755</v>
      </c>
      <c r="I783" s="164">
        <v>687</v>
      </c>
      <c r="J783" s="164">
        <v>2015</v>
      </c>
    </row>
    <row r="784" spans="1:10" ht="14.5" x14ac:dyDescent="0.35">
      <c r="A784" s="162">
        <v>13978</v>
      </c>
      <c r="B784" s="162" t="s">
        <v>977</v>
      </c>
      <c r="D784" s="163">
        <v>1</v>
      </c>
      <c r="E784" s="163" t="s">
        <v>195</v>
      </c>
      <c r="F784" s="162">
        <v>2021</v>
      </c>
      <c r="G784" s="164">
        <v>707236</v>
      </c>
      <c r="H784" s="164">
        <v>9536</v>
      </c>
      <c r="I784" s="164">
        <v>932</v>
      </c>
      <c r="J784" s="164">
        <v>768</v>
      </c>
    </row>
    <row r="785" spans="1:10" ht="14.5" x14ac:dyDescent="0.35">
      <c r="A785" s="162">
        <v>13978</v>
      </c>
      <c r="B785" s="162" t="s">
        <v>978</v>
      </c>
      <c r="D785" s="163">
        <v>2.1</v>
      </c>
      <c r="E785" s="163" t="s">
        <v>195</v>
      </c>
      <c r="F785" s="162">
        <v>2021</v>
      </c>
      <c r="G785" s="164">
        <v>2162986</v>
      </c>
      <c r="H785" s="164">
        <v>19597</v>
      </c>
      <c r="I785" s="164">
        <v>1678</v>
      </c>
      <c r="J785" s="164">
        <v>1595</v>
      </c>
    </row>
    <row r="786" spans="1:10" ht="14.5" x14ac:dyDescent="0.35">
      <c r="A786" s="162">
        <v>13978</v>
      </c>
      <c r="B786" s="162" t="s">
        <v>979</v>
      </c>
      <c r="D786" s="163">
        <v>9</v>
      </c>
      <c r="E786" s="163" t="s">
        <v>195</v>
      </c>
      <c r="F786" s="162">
        <v>2021</v>
      </c>
      <c r="G786" s="164">
        <v>93475</v>
      </c>
      <c r="H786" s="164">
        <v>2392</v>
      </c>
      <c r="I786" s="164">
        <v>207</v>
      </c>
      <c r="J786" s="164">
        <v>193</v>
      </c>
    </row>
    <row r="787" spans="1:10" ht="14.5" x14ac:dyDescent="0.35">
      <c r="A787" s="162">
        <v>13978</v>
      </c>
      <c r="B787" s="162" t="s">
        <v>980</v>
      </c>
      <c r="D787" s="163">
        <v>17.100000000000001</v>
      </c>
      <c r="E787" s="163" t="s">
        <v>195</v>
      </c>
      <c r="F787" s="162">
        <v>2021</v>
      </c>
      <c r="G787" s="164">
        <v>476066</v>
      </c>
      <c r="H787" s="164">
        <v>13701</v>
      </c>
      <c r="I787" s="164">
        <v>1285</v>
      </c>
      <c r="J787" s="164">
        <v>1157</v>
      </c>
    </row>
    <row r="788" spans="1:10" ht="14.5" x14ac:dyDescent="0.35">
      <c r="A788" s="162">
        <v>13978</v>
      </c>
      <c r="B788" s="162" t="s">
        <v>981</v>
      </c>
      <c r="D788" s="163">
        <v>17.2</v>
      </c>
      <c r="E788" s="163" t="s">
        <v>195</v>
      </c>
      <c r="F788" s="162">
        <v>2021</v>
      </c>
      <c r="G788" s="164">
        <v>54930</v>
      </c>
      <c r="H788" s="164">
        <v>850</v>
      </c>
      <c r="I788" s="164">
        <v>87</v>
      </c>
      <c r="J788" s="164">
        <v>82</v>
      </c>
    </row>
    <row r="789" spans="1:10" ht="14.5" x14ac:dyDescent="0.35">
      <c r="A789" s="162">
        <v>13978</v>
      </c>
      <c r="B789" s="162" t="s">
        <v>982</v>
      </c>
      <c r="D789" s="163">
        <v>18</v>
      </c>
      <c r="E789" s="163" t="s">
        <v>195</v>
      </c>
      <c r="F789" s="162">
        <v>2021</v>
      </c>
      <c r="G789" s="164">
        <v>17575</v>
      </c>
      <c r="H789" s="164">
        <v>1447</v>
      </c>
      <c r="I789" s="164">
        <v>130</v>
      </c>
      <c r="J789" s="164">
        <v>123</v>
      </c>
    </row>
    <row r="790" spans="1:10" ht="14.5" x14ac:dyDescent="0.35">
      <c r="A790" s="162">
        <v>13978</v>
      </c>
      <c r="B790" s="162" t="s">
        <v>983</v>
      </c>
      <c r="D790" s="163">
        <v>19.3</v>
      </c>
      <c r="E790" s="163" t="s">
        <v>195</v>
      </c>
      <c r="F790" s="162">
        <v>2021</v>
      </c>
      <c r="G790" s="164">
        <v>5500</v>
      </c>
      <c r="H790" s="164">
        <v>20834</v>
      </c>
      <c r="I790" s="164">
        <v>2258</v>
      </c>
      <c r="J790" s="164">
        <v>1916</v>
      </c>
    </row>
    <row r="791" spans="1:10" ht="14.5" x14ac:dyDescent="0.35">
      <c r="A791" s="162">
        <v>13978</v>
      </c>
      <c r="B791" s="162" t="s">
        <v>984</v>
      </c>
      <c r="D791" s="163">
        <v>19.399999999999999</v>
      </c>
      <c r="E791" s="163" t="s">
        <v>195</v>
      </c>
      <c r="F791" s="162">
        <v>2021</v>
      </c>
      <c r="G791" s="164">
        <v>1284433</v>
      </c>
      <c r="H791" s="164">
        <v>0</v>
      </c>
      <c r="I791" s="164">
        <v>0</v>
      </c>
      <c r="J791" s="164">
        <v>0</v>
      </c>
    </row>
    <row r="792" spans="1:10" ht="14.5" x14ac:dyDescent="0.35">
      <c r="A792" s="162">
        <v>13978</v>
      </c>
      <c r="B792" s="162" t="s">
        <v>985</v>
      </c>
      <c r="D792" s="163">
        <v>21.2</v>
      </c>
      <c r="E792" s="163" t="s">
        <v>195</v>
      </c>
      <c r="F792" s="162">
        <v>2021</v>
      </c>
      <c r="G792" s="164">
        <v>433083</v>
      </c>
      <c r="H792" s="164">
        <v>6156</v>
      </c>
      <c r="I792" s="164">
        <v>636</v>
      </c>
      <c r="J792" s="164">
        <v>580</v>
      </c>
    </row>
    <row r="793" spans="1:10" ht="14.5" x14ac:dyDescent="0.35">
      <c r="A793" s="162">
        <v>13986</v>
      </c>
      <c r="B793" s="162" t="s">
        <v>986</v>
      </c>
      <c r="D793" s="163">
        <v>24</v>
      </c>
      <c r="E793" s="163" t="s">
        <v>195</v>
      </c>
      <c r="F793" s="162">
        <v>2021</v>
      </c>
      <c r="G793" s="164">
        <v>1791455</v>
      </c>
      <c r="H793" s="164">
        <v>19321</v>
      </c>
      <c r="I793" s="164">
        <v>3375</v>
      </c>
      <c r="J793" s="164">
        <v>1916</v>
      </c>
    </row>
    <row r="794" spans="1:10" ht="14.5" x14ac:dyDescent="0.35">
      <c r="A794" s="162">
        <v>13990</v>
      </c>
      <c r="B794" s="162" t="s">
        <v>987</v>
      </c>
      <c r="D794" s="163">
        <v>4</v>
      </c>
      <c r="E794" s="163" t="s">
        <v>195</v>
      </c>
      <c r="F794" s="162">
        <v>2021</v>
      </c>
      <c r="G794" s="164">
        <v>8699146</v>
      </c>
      <c r="H794" s="164">
        <v>56973</v>
      </c>
      <c r="I794" s="164">
        <v>1999</v>
      </c>
      <c r="J794" s="164">
        <v>4122</v>
      </c>
    </row>
    <row r="795" spans="1:10" ht="14.5" x14ac:dyDescent="0.35">
      <c r="A795" s="162">
        <v>13990</v>
      </c>
      <c r="B795" s="162" t="s">
        <v>988</v>
      </c>
      <c r="D795" s="163">
        <v>24</v>
      </c>
      <c r="E795" s="163" t="s">
        <v>195</v>
      </c>
      <c r="F795" s="162">
        <v>2021</v>
      </c>
      <c r="G795" s="164">
        <v>485620</v>
      </c>
      <c r="H795" s="164">
        <v>1406</v>
      </c>
      <c r="I795" s="164">
        <v>298</v>
      </c>
      <c r="J795" s="164">
        <v>67</v>
      </c>
    </row>
    <row r="796" spans="1:10" ht="14.5" x14ac:dyDescent="0.35">
      <c r="A796" s="162">
        <v>14133</v>
      </c>
      <c r="B796" s="162" t="s">
        <v>989</v>
      </c>
      <c r="D796" s="163">
        <v>9</v>
      </c>
      <c r="E796" s="163" t="s">
        <v>195</v>
      </c>
      <c r="F796" s="162">
        <v>2021</v>
      </c>
      <c r="G796" s="164">
        <v>920604</v>
      </c>
      <c r="H796" s="164">
        <v>2961</v>
      </c>
      <c r="I796" s="164">
        <v>35</v>
      </c>
      <c r="J796" s="164">
        <v>140</v>
      </c>
    </row>
    <row r="797" spans="1:10" ht="14.5" x14ac:dyDescent="0.35">
      <c r="A797" s="162">
        <v>14133</v>
      </c>
      <c r="B797" s="162" t="s">
        <v>990</v>
      </c>
      <c r="D797" s="163">
        <v>17.100000000000001</v>
      </c>
      <c r="E797" s="163" t="s">
        <v>195</v>
      </c>
      <c r="F797" s="162">
        <v>2021</v>
      </c>
      <c r="G797" s="164">
        <v>15872</v>
      </c>
      <c r="H797" s="164">
        <v>69</v>
      </c>
      <c r="I797" s="164">
        <v>1</v>
      </c>
      <c r="J797" s="164">
        <v>3</v>
      </c>
    </row>
    <row r="798" spans="1:10" ht="14.5" x14ac:dyDescent="0.35">
      <c r="A798" s="162">
        <v>14133</v>
      </c>
      <c r="B798" s="162" t="s">
        <v>991</v>
      </c>
      <c r="D798" s="163">
        <v>19.3</v>
      </c>
      <c r="E798" s="163" t="s">
        <v>195</v>
      </c>
      <c r="F798" s="162">
        <v>2021</v>
      </c>
      <c r="G798" s="164">
        <v>0</v>
      </c>
      <c r="H798" s="164">
        <v>93545</v>
      </c>
      <c r="I798" s="164">
        <v>1121</v>
      </c>
      <c r="J798" s="164">
        <v>4424</v>
      </c>
    </row>
    <row r="799" spans="1:10" ht="14.5" x14ac:dyDescent="0.35">
      <c r="A799" s="162">
        <v>14133</v>
      </c>
      <c r="B799" s="162" t="s">
        <v>992</v>
      </c>
      <c r="D799" s="163">
        <v>19.399999999999999</v>
      </c>
      <c r="E799" s="163" t="s">
        <v>195</v>
      </c>
      <c r="F799" s="162">
        <v>2021</v>
      </c>
      <c r="G799" s="164">
        <v>30239721</v>
      </c>
      <c r="H799" s="164">
        <v>0</v>
      </c>
      <c r="I799" s="164">
        <v>0</v>
      </c>
      <c r="J799" s="164">
        <v>0</v>
      </c>
    </row>
    <row r="800" spans="1:10" ht="14.5" x14ac:dyDescent="0.35">
      <c r="A800" s="162">
        <v>14133</v>
      </c>
      <c r="B800" s="162" t="s">
        <v>993</v>
      </c>
      <c r="D800" s="163">
        <v>21.1</v>
      </c>
      <c r="E800" s="163" t="s">
        <v>195</v>
      </c>
      <c r="F800" s="162">
        <v>2021</v>
      </c>
      <c r="G800" s="164">
        <v>81187</v>
      </c>
      <c r="H800" s="164">
        <v>656</v>
      </c>
      <c r="I800" s="164">
        <v>8</v>
      </c>
      <c r="J800" s="164">
        <v>31</v>
      </c>
    </row>
    <row r="801" spans="1:10" ht="14.5" x14ac:dyDescent="0.35">
      <c r="A801" s="162">
        <v>14133</v>
      </c>
      <c r="B801" s="162" t="s">
        <v>994</v>
      </c>
      <c r="D801" s="163">
        <v>21.2</v>
      </c>
      <c r="E801" s="163" t="s">
        <v>195</v>
      </c>
      <c r="F801" s="162">
        <v>2021</v>
      </c>
      <c r="G801" s="164">
        <v>828804</v>
      </c>
      <c r="H801" s="164">
        <v>1663</v>
      </c>
      <c r="I801" s="164">
        <v>20</v>
      </c>
      <c r="J801" s="164">
        <v>79</v>
      </c>
    </row>
    <row r="802" spans="1:10" ht="14.5" x14ac:dyDescent="0.35">
      <c r="A802" s="162">
        <v>14137</v>
      </c>
      <c r="B802" s="162" t="s">
        <v>995</v>
      </c>
      <c r="D802" s="163">
        <v>19.100000000000001</v>
      </c>
      <c r="E802" s="163" t="s">
        <v>195</v>
      </c>
      <c r="F802" s="162">
        <v>2021</v>
      </c>
      <c r="G802" s="164">
        <v>165783</v>
      </c>
      <c r="H802" s="164">
        <v>1115826</v>
      </c>
      <c r="I802" s="164">
        <v>241660</v>
      </c>
      <c r="J802" s="164">
        <v>3885</v>
      </c>
    </row>
    <row r="803" spans="1:10" ht="14.5" x14ac:dyDescent="0.35">
      <c r="A803" s="162">
        <v>14137</v>
      </c>
      <c r="B803" s="162" t="s">
        <v>996</v>
      </c>
      <c r="D803" s="163">
        <v>19.2</v>
      </c>
      <c r="E803" s="163" t="s">
        <v>195</v>
      </c>
      <c r="F803" s="162">
        <v>2021</v>
      </c>
      <c r="G803" s="164">
        <v>5255978</v>
      </c>
      <c r="H803" s="164">
        <v>0</v>
      </c>
      <c r="I803" s="164">
        <v>0</v>
      </c>
      <c r="J803" s="164">
        <v>0</v>
      </c>
    </row>
    <row r="804" spans="1:10" ht="14.5" x14ac:dyDescent="0.35">
      <c r="A804" s="162">
        <v>14137</v>
      </c>
      <c r="B804" s="162" t="s">
        <v>997</v>
      </c>
      <c r="D804" s="163">
        <v>21.1</v>
      </c>
      <c r="E804" s="163" t="s">
        <v>195</v>
      </c>
      <c r="F804" s="162">
        <v>2021</v>
      </c>
      <c r="G804" s="164">
        <v>3604030</v>
      </c>
      <c r="H804" s="164">
        <v>630583</v>
      </c>
      <c r="I804" s="164">
        <v>136569</v>
      </c>
      <c r="J804" s="164">
        <v>2196</v>
      </c>
    </row>
    <row r="805" spans="1:10" ht="14.5" x14ac:dyDescent="0.35">
      <c r="A805" s="162">
        <v>14138</v>
      </c>
      <c r="B805" s="162" t="s">
        <v>998</v>
      </c>
      <c r="D805" s="163">
        <v>19.100000000000001</v>
      </c>
      <c r="E805" s="163" t="s">
        <v>195</v>
      </c>
      <c r="F805" s="162">
        <v>2021</v>
      </c>
      <c r="G805" s="164">
        <v>3106815</v>
      </c>
      <c r="H805" s="164">
        <v>1407135</v>
      </c>
      <c r="I805" s="164">
        <v>144043</v>
      </c>
      <c r="J805" s="164">
        <v>42650</v>
      </c>
    </row>
    <row r="806" spans="1:10" ht="14.5" x14ac:dyDescent="0.35">
      <c r="A806" s="162">
        <v>14138</v>
      </c>
      <c r="B806" s="162" t="s">
        <v>999</v>
      </c>
      <c r="D806" s="163">
        <v>19.2</v>
      </c>
      <c r="E806" s="163" t="s">
        <v>195</v>
      </c>
      <c r="F806" s="162">
        <v>2021</v>
      </c>
      <c r="G806" s="164">
        <v>59300092</v>
      </c>
      <c r="H806" s="164">
        <v>0</v>
      </c>
      <c r="I806" s="164">
        <v>0</v>
      </c>
      <c r="J806" s="164">
        <v>0</v>
      </c>
    </row>
    <row r="807" spans="1:10" ht="14.5" x14ac:dyDescent="0.35">
      <c r="A807" s="162">
        <v>14138</v>
      </c>
      <c r="B807" s="162" t="s">
        <v>1000</v>
      </c>
      <c r="D807" s="163">
        <v>21.1</v>
      </c>
      <c r="E807" s="163" t="s">
        <v>195</v>
      </c>
      <c r="F807" s="162">
        <v>2021</v>
      </c>
      <c r="G807" s="164">
        <v>47790939</v>
      </c>
      <c r="H807" s="164">
        <v>1048075</v>
      </c>
      <c r="I807" s="164">
        <v>107288</v>
      </c>
      <c r="J807" s="164">
        <v>31767</v>
      </c>
    </row>
    <row r="808" spans="1:10" ht="14.5" x14ac:dyDescent="0.35">
      <c r="A808" s="162">
        <v>14139</v>
      </c>
      <c r="B808" s="162" t="s">
        <v>1001</v>
      </c>
      <c r="D808" s="163">
        <v>19.100000000000001</v>
      </c>
      <c r="E808" s="163" t="s">
        <v>195</v>
      </c>
      <c r="F808" s="162">
        <v>2021</v>
      </c>
      <c r="G808" s="164">
        <v>962780</v>
      </c>
      <c r="H808" s="164">
        <v>752681</v>
      </c>
      <c r="I808" s="164">
        <v>73862</v>
      </c>
      <c r="J808" s="164">
        <v>16373</v>
      </c>
    </row>
    <row r="809" spans="1:10" ht="14.5" x14ac:dyDescent="0.35">
      <c r="A809" s="162">
        <v>14139</v>
      </c>
      <c r="B809" s="162" t="s">
        <v>1002</v>
      </c>
      <c r="D809" s="163">
        <v>19.2</v>
      </c>
      <c r="E809" s="163" t="s">
        <v>195</v>
      </c>
      <c r="F809" s="162">
        <v>2021</v>
      </c>
      <c r="G809" s="164">
        <v>21813652</v>
      </c>
      <c r="H809" s="164">
        <v>0</v>
      </c>
      <c r="I809" s="164">
        <v>0</v>
      </c>
      <c r="J809" s="164">
        <v>0</v>
      </c>
    </row>
    <row r="810" spans="1:10" ht="14.5" x14ac:dyDescent="0.35">
      <c r="A810" s="162">
        <v>14139</v>
      </c>
      <c r="B810" s="162" t="s">
        <v>1003</v>
      </c>
      <c r="D810" s="163">
        <v>21.1</v>
      </c>
      <c r="E810" s="163" t="s">
        <v>195</v>
      </c>
      <c r="F810" s="162">
        <v>2021</v>
      </c>
      <c r="G810" s="164">
        <v>16025294</v>
      </c>
      <c r="H810" s="164">
        <v>501876</v>
      </c>
      <c r="I810" s="164">
        <v>49250</v>
      </c>
      <c r="J810" s="164">
        <v>10917</v>
      </c>
    </row>
    <row r="811" spans="1:10" ht="14.5" x14ac:dyDescent="0.35">
      <c r="A811" s="162">
        <v>14184</v>
      </c>
      <c r="B811" s="162" t="s">
        <v>1004</v>
      </c>
      <c r="D811" s="163">
        <v>1</v>
      </c>
      <c r="E811" s="163" t="s">
        <v>195</v>
      </c>
      <c r="F811" s="162">
        <v>2021</v>
      </c>
      <c r="G811" s="164">
        <v>1066552</v>
      </c>
      <c r="H811" s="164">
        <v>62524</v>
      </c>
      <c r="I811" s="164">
        <v>6065</v>
      </c>
      <c r="J811" s="164">
        <v>2253</v>
      </c>
    </row>
    <row r="812" spans="1:10" ht="14.5" x14ac:dyDescent="0.35">
      <c r="A812" s="162">
        <v>14184</v>
      </c>
      <c r="B812" s="162" t="s">
        <v>1005</v>
      </c>
      <c r="D812" s="163">
        <v>2.1</v>
      </c>
      <c r="E812" s="163" t="s">
        <v>195</v>
      </c>
      <c r="F812" s="162">
        <v>2021</v>
      </c>
      <c r="G812" s="164">
        <v>2750253</v>
      </c>
      <c r="H812" s="164">
        <v>73765</v>
      </c>
      <c r="I812" s="164">
        <v>7145</v>
      </c>
      <c r="J812" s="164">
        <v>2674</v>
      </c>
    </row>
    <row r="813" spans="1:10" ht="14.5" x14ac:dyDescent="0.35">
      <c r="A813" s="162">
        <v>14184</v>
      </c>
      <c r="B813" s="162" t="s">
        <v>1006</v>
      </c>
      <c r="D813" s="163">
        <v>4</v>
      </c>
      <c r="E813" s="163" t="s">
        <v>195</v>
      </c>
      <c r="F813" s="162">
        <v>2021</v>
      </c>
      <c r="G813" s="164">
        <v>1962826</v>
      </c>
      <c r="H813" s="164">
        <v>176138</v>
      </c>
      <c r="I813" s="164">
        <v>14759</v>
      </c>
      <c r="J813" s="164">
        <v>6377</v>
      </c>
    </row>
    <row r="814" spans="1:10" ht="14.5" x14ac:dyDescent="0.35">
      <c r="A814" s="162">
        <v>14184</v>
      </c>
      <c r="B814" s="162" t="s">
        <v>1007</v>
      </c>
      <c r="D814" s="163">
        <v>5.0999999999999996</v>
      </c>
      <c r="E814" s="163" t="s">
        <v>195</v>
      </c>
      <c r="F814" s="162">
        <v>2021</v>
      </c>
      <c r="G814" s="164">
        <v>5085765</v>
      </c>
      <c r="H814" s="164">
        <v>117400</v>
      </c>
      <c r="I814" s="164">
        <v>11443</v>
      </c>
      <c r="J814" s="164">
        <v>4424</v>
      </c>
    </row>
    <row r="815" spans="1:10" ht="14.5" x14ac:dyDescent="0.35">
      <c r="A815" s="162">
        <v>14184</v>
      </c>
      <c r="B815" s="162" t="s">
        <v>1008</v>
      </c>
      <c r="D815" s="163">
        <v>5.2</v>
      </c>
      <c r="E815" s="163" t="s">
        <v>195</v>
      </c>
      <c r="F815" s="162">
        <v>2021</v>
      </c>
      <c r="G815" s="164">
        <v>5806457</v>
      </c>
      <c r="H815" s="164">
        <v>113309</v>
      </c>
      <c r="I815" s="164">
        <v>11031</v>
      </c>
      <c r="J815" s="164">
        <v>3783</v>
      </c>
    </row>
    <row r="816" spans="1:10" ht="14.5" x14ac:dyDescent="0.35">
      <c r="A816" s="162">
        <v>14184</v>
      </c>
      <c r="B816" s="162" t="s">
        <v>1009</v>
      </c>
      <c r="D816" s="163">
        <v>9</v>
      </c>
      <c r="E816" s="163" t="s">
        <v>195</v>
      </c>
      <c r="F816" s="162">
        <v>2021</v>
      </c>
      <c r="G816" s="164">
        <v>1764245</v>
      </c>
      <c r="H816" s="164">
        <v>52623</v>
      </c>
      <c r="I816" s="164">
        <v>5014</v>
      </c>
      <c r="J816" s="164">
        <v>1523</v>
      </c>
    </row>
    <row r="817" spans="1:10" ht="14.5" x14ac:dyDescent="0.35">
      <c r="A817" s="162">
        <v>14184</v>
      </c>
      <c r="B817" s="162" t="s">
        <v>1010</v>
      </c>
      <c r="D817" s="163">
        <v>17.100000000000001</v>
      </c>
      <c r="E817" s="163" t="s">
        <v>195</v>
      </c>
      <c r="F817" s="162">
        <v>2021</v>
      </c>
      <c r="G817" s="164">
        <v>16916030</v>
      </c>
      <c r="H817" s="164">
        <v>223043</v>
      </c>
      <c r="I817" s="164">
        <v>21536</v>
      </c>
      <c r="J817" s="164">
        <v>6711</v>
      </c>
    </row>
    <row r="818" spans="1:10" ht="14.5" x14ac:dyDescent="0.35">
      <c r="A818" s="162">
        <v>14184</v>
      </c>
      <c r="B818" s="162" t="s">
        <v>1011</v>
      </c>
      <c r="D818" s="163">
        <v>17.2</v>
      </c>
      <c r="E818" s="163" t="s">
        <v>195</v>
      </c>
      <c r="F818" s="162">
        <v>2021</v>
      </c>
      <c r="G818" s="164">
        <v>188819</v>
      </c>
      <c r="H818" s="164">
        <v>5243</v>
      </c>
      <c r="I818" s="164">
        <v>509</v>
      </c>
      <c r="J818" s="164">
        <v>182</v>
      </c>
    </row>
    <row r="819" spans="1:10" ht="14.5" x14ac:dyDescent="0.35">
      <c r="A819" s="162">
        <v>14184</v>
      </c>
      <c r="B819" s="162" t="s">
        <v>1012</v>
      </c>
      <c r="D819" s="163">
        <v>18</v>
      </c>
      <c r="E819" s="163" t="s">
        <v>195</v>
      </c>
      <c r="F819" s="162">
        <v>2021</v>
      </c>
      <c r="G819" s="164">
        <v>746861</v>
      </c>
      <c r="H819" s="164">
        <v>10024</v>
      </c>
      <c r="I819" s="164">
        <v>980</v>
      </c>
      <c r="J819" s="164">
        <v>348</v>
      </c>
    </row>
    <row r="820" spans="1:10" ht="14.5" x14ac:dyDescent="0.35">
      <c r="A820" s="162">
        <v>14184</v>
      </c>
      <c r="B820" s="162" t="s">
        <v>1013</v>
      </c>
      <c r="D820" s="163">
        <v>19.100000000000001</v>
      </c>
      <c r="E820" s="163" t="s">
        <v>195</v>
      </c>
      <c r="F820" s="162">
        <v>2021</v>
      </c>
      <c r="G820" s="164">
        <v>149</v>
      </c>
      <c r="H820" s="164">
        <v>101644</v>
      </c>
      <c r="I820" s="164">
        <v>8456</v>
      </c>
      <c r="J820" s="164">
        <v>4542</v>
      </c>
    </row>
    <row r="821" spans="1:10" ht="14.5" x14ac:dyDescent="0.35">
      <c r="A821" s="162">
        <v>14184</v>
      </c>
      <c r="B821" s="162" t="s">
        <v>1014</v>
      </c>
      <c r="D821" s="163">
        <v>19.2</v>
      </c>
      <c r="E821" s="163" t="s">
        <v>195</v>
      </c>
      <c r="F821" s="162">
        <v>2021</v>
      </c>
      <c r="G821" s="164">
        <v>449</v>
      </c>
      <c r="H821" s="164">
        <v>0</v>
      </c>
      <c r="I821" s="164">
        <v>0</v>
      </c>
      <c r="J821" s="164">
        <v>0</v>
      </c>
    </row>
    <row r="822" spans="1:10" ht="14.5" x14ac:dyDescent="0.35">
      <c r="A822" s="162">
        <v>14184</v>
      </c>
      <c r="B822" s="162" t="s">
        <v>1015</v>
      </c>
      <c r="D822" s="163">
        <v>19.3</v>
      </c>
      <c r="E822" s="163" t="s">
        <v>195</v>
      </c>
      <c r="F822" s="162">
        <v>2021</v>
      </c>
      <c r="G822" s="164">
        <v>129657</v>
      </c>
      <c r="H822" s="164">
        <v>463233</v>
      </c>
      <c r="I822" s="164">
        <v>45089</v>
      </c>
      <c r="J822" s="164">
        <v>13823</v>
      </c>
    </row>
    <row r="823" spans="1:10" ht="14.5" x14ac:dyDescent="0.35">
      <c r="A823" s="162">
        <v>14184</v>
      </c>
      <c r="B823" s="162" t="s">
        <v>1016</v>
      </c>
      <c r="D823" s="163">
        <v>19.399999999999999</v>
      </c>
      <c r="E823" s="163" t="s">
        <v>195</v>
      </c>
      <c r="F823" s="162">
        <v>2021</v>
      </c>
      <c r="G823" s="164">
        <v>58187836</v>
      </c>
      <c r="H823" s="164">
        <v>0</v>
      </c>
      <c r="I823" s="164">
        <v>0</v>
      </c>
      <c r="J823" s="164">
        <v>0</v>
      </c>
    </row>
    <row r="824" spans="1:10" ht="14.5" x14ac:dyDescent="0.35">
      <c r="A824" s="162">
        <v>14184</v>
      </c>
      <c r="B824" s="162" t="s">
        <v>1017</v>
      </c>
      <c r="D824" s="163">
        <v>21.1</v>
      </c>
      <c r="E824" s="163" t="s">
        <v>195</v>
      </c>
      <c r="F824" s="162">
        <v>2021</v>
      </c>
      <c r="G824" s="164">
        <v>1410</v>
      </c>
      <c r="H824" s="164">
        <v>104309</v>
      </c>
      <c r="I824" s="164">
        <v>8670</v>
      </c>
      <c r="J824" s="164">
        <v>4690</v>
      </c>
    </row>
    <row r="825" spans="1:10" ht="14.5" x14ac:dyDescent="0.35">
      <c r="A825" s="162">
        <v>14184</v>
      </c>
      <c r="B825" s="162" t="s">
        <v>1018</v>
      </c>
      <c r="D825" s="163">
        <v>21.2</v>
      </c>
      <c r="E825" s="163" t="s">
        <v>195</v>
      </c>
      <c r="F825" s="162">
        <v>2021</v>
      </c>
      <c r="G825" s="164">
        <v>18864706</v>
      </c>
      <c r="H825" s="164">
        <v>217597</v>
      </c>
      <c r="I825" s="164">
        <v>21027</v>
      </c>
      <c r="J825" s="164">
        <v>6687</v>
      </c>
    </row>
    <row r="826" spans="1:10" ht="14.5" x14ac:dyDescent="0.35">
      <c r="A826" s="162">
        <v>14184</v>
      </c>
      <c r="B826" s="162" t="s">
        <v>1019</v>
      </c>
      <c r="D826" s="163">
        <v>23</v>
      </c>
      <c r="E826" s="163" t="s">
        <v>195</v>
      </c>
      <c r="F826" s="162">
        <v>2021</v>
      </c>
      <c r="G826" s="164">
        <v>28800</v>
      </c>
      <c r="H826" s="164">
        <v>1256</v>
      </c>
      <c r="I826" s="164">
        <v>123</v>
      </c>
      <c r="J826" s="164">
        <v>42</v>
      </c>
    </row>
    <row r="827" spans="1:10" ht="14.5" x14ac:dyDescent="0.35">
      <c r="A827" s="162">
        <v>14254</v>
      </c>
      <c r="B827" s="162" t="s">
        <v>1020</v>
      </c>
      <c r="D827" s="163">
        <v>19.100000000000001</v>
      </c>
      <c r="E827" s="163" t="s">
        <v>195</v>
      </c>
      <c r="F827" s="162">
        <v>2021</v>
      </c>
      <c r="G827" s="164">
        <v>0</v>
      </c>
      <c r="H827" s="164">
        <v>79260</v>
      </c>
      <c r="I827" s="164">
        <v>0</v>
      </c>
      <c r="J827" s="164">
        <v>1941</v>
      </c>
    </row>
    <row r="828" spans="1:10" ht="14.5" x14ac:dyDescent="0.35">
      <c r="A828" s="162">
        <v>14254</v>
      </c>
      <c r="B828" s="162" t="s">
        <v>1021</v>
      </c>
      <c r="D828" s="163">
        <v>19.2</v>
      </c>
      <c r="E828" s="163" t="s">
        <v>195</v>
      </c>
      <c r="F828" s="162">
        <v>2021</v>
      </c>
      <c r="G828" s="164">
        <v>58030461</v>
      </c>
      <c r="H828" s="164">
        <v>0</v>
      </c>
      <c r="I828" s="164">
        <v>0</v>
      </c>
      <c r="J828" s="164">
        <v>0</v>
      </c>
    </row>
    <row r="829" spans="1:10" ht="14.5" x14ac:dyDescent="0.35">
      <c r="A829" s="162">
        <v>14254</v>
      </c>
      <c r="B829" s="162" t="s">
        <v>1022</v>
      </c>
      <c r="D829" s="163">
        <v>21.1</v>
      </c>
      <c r="E829" s="163" t="s">
        <v>195</v>
      </c>
      <c r="F829" s="162">
        <v>2021</v>
      </c>
      <c r="G829" s="164">
        <v>8624690</v>
      </c>
      <c r="H829" s="164">
        <v>13703</v>
      </c>
      <c r="I829" s="164">
        <v>0</v>
      </c>
      <c r="J829" s="164">
        <v>340</v>
      </c>
    </row>
    <row r="830" spans="1:10" ht="14.5" x14ac:dyDescent="0.35">
      <c r="A830" s="162">
        <v>14265</v>
      </c>
      <c r="B830" s="162" t="s">
        <v>1023</v>
      </c>
      <c r="D830" s="163">
        <v>9</v>
      </c>
      <c r="E830" s="163" t="s">
        <v>195</v>
      </c>
      <c r="F830" s="162">
        <v>2021</v>
      </c>
      <c r="G830" s="164">
        <v>50</v>
      </c>
      <c r="H830" s="164">
        <v>1</v>
      </c>
      <c r="I830" s="164">
        <v>1477</v>
      </c>
      <c r="J830" s="164">
        <v>1099</v>
      </c>
    </row>
    <row r="831" spans="1:10" ht="14.5" x14ac:dyDescent="0.35">
      <c r="A831" s="162">
        <v>14354</v>
      </c>
      <c r="B831" s="162" t="s">
        <v>1024</v>
      </c>
      <c r="D831" s="163">
        <v>5.0999999999999996</v>
      </c>
      <c r="E831" s="163" t="s">
        <v>195</v>
      </c>
      <c r="F831" s="162">
        <v>2021</v>
      </c>
      <c r="G831" s="164">
        <v>1218833</v>
      </c>
      <c r="H831" s="164">
        <v>17335</v>
      </c>
      <c r="I831" s="164">
        <v>3970</v>
      </c>
      <c r="J831" s="164">
        <v>1703</v>
      </c>
    </row>
    <row r="832" spans="1:10" ht="14.5" x14ac:dyDescent="0.35">
      <c r="A832" s="162">
        <v>14354</v>
      </c>
      <c r="B832" s="162" t="s">
        <v>1025</v>
      </c>
      <c r="D832" s="163">
        <v>5.2</v>
      </c>
      <c r="E832" s="163" t="s">
        <v>195</v>
      </c>
      <c r="F832" s="162">
        <v>2021</v>
      </c>
      <c r="G832" s="164">
        <v>732870</v>
      </c>
      <c r="H832" s="164">
        <v>12479</v>
      </c>
      <c r="I832" s="164">
        <v>2858</v>
      </c>
      <c r="J832" s="164">
        <v>1226</v>
      </c>
    </row>
    <row r="833" spans="1:10" ht="14.5" x14ac:dyDescent="0.35">
      <c r="A833" s="162">
        <v>14354</v>
      </c>
      <c r="B833" s="162" t="s">
        <v>1026</v>
      </c>
      <c r="D833" s="163">
        <v>9</v>
      </c>
      <c r="E833" s="163" t="s">
        <v>195</v>
      </c>
      <c r="F833" s="162">
        <v>2021</v>
      </c>
      <c r="G833" s="164">
        <v>24368781</v>
      </c>
      <c r="H833" s="164">
        <v>265876</v>
      </c>
      <c r="I833" s="164">
        <v>60894</v>
      </c>
      <c r="J833" s="164">
        <v>26119</v>
      </c>
    </row>
    <row r="834" spans="1:10" ht="14.5" x14ac:dyDescent="0.35">
      <c r="A834" s="162">
        <v>14354</v>
      </c>
      <c r="B834" s="162" t="s">
        <v>1027</v>
      </c>
      <c r="D834" s="163">
        <v>17.100000000000001</v>
      </c>
      <c r="E834" s="163" t="s">
        <v>195</v>
      </c>
      <c r="F834" s="162">
        <v>2021</v>
      </c>
      <c r="G834" s="164">
        <v>1378</v>
      </c>
      <c r="H834" s="164">
        <v>155</v>
      </c>
      <c r="I834" s="164">
        <v>0</v>
      </c>
      <c r="J834" s="164">
        <v>0</v>
      </c>
    </row>
    <row r="835" spans="1:10" ht="14.5" x14ac:dyDescent="0.35">
      <c r="A835" s="162">
        <v>14460</v>
      </c>
      <c r="B835" s="162" t="s">
        <v>1028</v>
      </c>
      <c r="D835" s="163">
        <v>11</v>
      </c>
      <c r="E835" s="163" t="s">
        <v>195</v>
      </c>
      <c r="F835" s="162">
        <v>2021</v>
      </c>
      <c r="G835" s="164">
        <v>3979476</v>
      </c>
      <c r="H835" s="164">
        <v>69828</v>
      </c>
      <c r="I835" s="164">
        <v>4572</v>
      </c>
      <c r="J835" s="164">
        <v>6452</v>
      </c>
    </row>
    <row r="836" spans="1:10" ht="14.5" x14ac:dyDescent="0.35">
      <c r="A836" s="162">
        <v>14494</v>
      </c>
      <c r="B836" s="162" t="s">
        <v>1029</v>
      </c>
      <c r="D836" s="163">
        <v>17.100000000000001</v>
      </c>
      <c r="E836" s="163" t="s">
        <v>195</v>
      </c>
      <c r="F836" s="162">
        <v>2021</v>
      </c>
      <c r="G836" s="164">
        <v>1150335</v>
      </c>
      <c r="H836" s="164">
        <v>10849</v>
      </c>
      <c r="I836" s="164">
        <v>466</v>
      </c>
      <c r="J836" s="164">
        <v>175</v>
      </c>
    </row>
    <row r="837" spans="1:10" ht="14.5" x14ac:dyDescent="0.35">
      <c r="A837" s="162">
        <v>14494</v>
      </c>
      <c r="B837" s="162" t="s">
        <v>1030</v>
      </c>
      <c r="D837" s="163">
        <v>23</v>
      </c>
      <c r="E837" s="163" t="s">
        <v>195</v>
      </c>
      <c r="F837" s="162">
        <v>2021</v>
      </c>
      <c r="G837" s="164">
        <v>136743</v>
      </c>
      <c r="H837" s="164">
        <v>594</v>
      </c>
      <c r="I837" s="164">
        <v>102</v>
      </c>
      <c r="J837" s="164">
        <v>38</v>
      </c>
    </row>
    <row r="838" spans="1:10" ht="14.5" x14ac:dyDescent="0.35">
      <c r="A838" s="162">
        <v>14494</v>
      </c>
      <c r="B838" s="162" t="s">
        <v>1031</v>
      </c>
      <c r="D838" s="163">
        <v>24</v>
      </c>
      <c r="E838" s="163" t="s">
        <v>195</v>
      </c>
      <c r="F838" s="162">
        <v>2021</v>
      </c>
      <c r="G838" s="164">
        <v>18330441</v>
      </c>
      <c r="H838" s="164">
        <v>93691</v>
      </c>
      <c r="I838" s="164">
        <v>16085</v>
      </c>
      <c r="J838" s="164">
        <v>6051</v>
      </c>
    </row>
    <row r="839" spans="1:10" ht="14.5" x14ac:dyDescent="0.35">
      <c r="A839" s="162">
        <v>14559</v>
      </c>
      <c r="B839" s="162" t="s">
        <v>1032</v>
      </c>
      <c r="D839" s="163">
        <v>2.1</v>
      </c>
      <c r="E839" s="163" t="s">
        <v>195</v>
      </c>
      <c r="F839" s="162">
        <v>2021</v>
      </c>
      <c r="G839" s="164">
        <v>13755</v>
      </c>
      <c r="H839" s="164">
        <v>694</v>
      </c>
      <c r="I839" s="164">
        <v>48</v>
      </c>
      <c r="J839" s="164">
        <v>32</v>
      </c>
    </row>
    <row r="840" spans="1:10" ht="14.5" x14ac:dyDescent="0.35">
      <c r="A840" s="162">
        <v>14559</v>
      </c>
      <c r="B840" s="162" t="s">
        <v>1033</v>
      </c>
      <c r="D840" s="163">
        <v>5.0999999999999996</v>
      </c>
      <c r="E840" s="163" t="s">
        <v>195</v>
      </c>
      <c r="F840" s="162">
        <v>2021</v>
      </c>
      <c r="G840" s="164">
        <v>4770157</v>
      </c>
      <c r="H840" s="164">
        <v>35543</v>
      </c>
      <c r="I840" s="164">
        <v>2455</v>
      </c>
      <c r="J840" s="164">
        <v>1645</v>
      </c>
    </row>
    <row r="841" spans="1:10" ht="14.5" x14ac:dyDescent="0.35">
      <c r="A841" s="162">
        <v>14559</v>
      </c>
      <c r="B841" s="162" t="s">
        <v>1034</v>
      </c>
      <c r="D841" s="163">
        <v>5.2</v>
      </c>
      <c r="E841" s="163" t="s">
        <v>195</v>
      </c>
      <c r="F841" s="162">
        <v>2021</v>
      </c>
      <c r="G841" s="164">
        <v>605799</v>
      </c>
      <c r="H841" s="164">
        <v>12187</v>
      </c>
      <c r="I841" s="164">
        <v>835</v>
      </c>
      <c r="J841" s="164">
        <v>564</v>
      </c>
    </row>
    <row r="842" spans="1:10" ht="14.5" x14ac:dyDescent="0.35">
      <c r="A842" s="162">
        <v>14559</v>
      </c>
      <c r="B842" s="162" t="s">
        <v>1035</v>
      </c>
      <c r="D842" s="163">
        <v>17.100000000000001</v>
      </c>
      <c r="E842" s="163" t="s">
        <v>195</v>
      </c>
      <c r="F842" s="162">
        <v>2021</v>
      </c>
      <c r="G842" s="164">
        <v>97706</v>
      </c>
      <c r="H842" s="164">
        <v>1344</v>
      </c>
      <c r="I842" s="164">
        <v>92</v>
      </c>
      <c r="J842" s="164">
        <v>62</v>
      </c>
    </row>
    <row r="843" spans="1:10" ht="14.5" x14ac:dyDescent="0.35">
      <c r="A843" s="162">
        <v>14568</v>
      </c>
      <c r="B843" s="162" t="s">
        <v>1036</v>
      </c>
      <c r="D843" s="163">
        <v>2.1</v>
      </c>
      <c r="E843" s="163" t="s">
        <v>195</v>
      </c>
      <c r="F843" s="162">
        <v>2021</v>
      </c>
      <c r="G843" s="164">
        <v>3351574</v>
      </c>
      <c r="H843" s="164">
        <v>26314</v>
      </c>
      <c r="I843" s="164">
        <v>101</v>
      </c>
      <c r="J843" s="164">
        <v>0</v>
      </c>
    </row>
    <row r="844" spans="1:10" ht="14.5" x14ac:dyDescent="0.35">
      <c r="A844" s="162">
        <v>14568</v>
      </c>
      <c r="B844" s="162" t="s">
        <v>1037</v>
      </c>
      <c r="D844" s="163">
        <v>4</v>
      </c>
      <c r="E844" s="163" t="s">
        <v>195</v>
      </c>
      <c r="F844" s="162">
        <v>2021</v>
      </c>
      <c r="G844" s="164">
        <v>22872425</v>
      </c>
      <c r="H844" s="164">
        <v>57494</v>
      </c>
      <c r="I844" s="164">
        <v>222</v>
      </c>
      <c r="J844" s="164">
        <v>0</v>
      </c>
    </row>
    <row r="845" spans="1:10" ht="14.5" x14ac:dyDescent="0.35">
      <c r="A845" s="162">
        <v>14788</v>
      </c>
      <c r="B845" s="162" t="s">
        <v>1038</v>
      </c>
      <c r="D845" s="163">
        <v>23</v>
      </c>
      <c r="E845" s="163" t="s">
        <v>195</v>
      </c>
      <c r="F845" s="162">
        <v>2021</v>
      </c>
      <c r="G845" s="164">
        <v>13496</v>
      </c>
      <c r="H845" s="164">
        <v>1460</v>
      </c>
      <c r="I845" s="164">
        <v>250</v>
      </c>
      <c r="J845" s="164">
        <v>106</v>
      </c>
    </row>
    <row r="846" spans="1:10" ht="14.5" x14ac:dyDescent="0.35">
      <c r="A846" s="162">
        <v>14788</v>
      </c>
      <c r="B846" s="162" t="s">
        <v>1039</v>
      </c>
      <c r="D846" s="163">
        <v>24</v>
      </c>
      <c r="E846" s="163" t="s">
        <v>195</v>
      </c>
      <c r="F846" s="162">
        <v>2021</v>
      </c>
      <c r="G846" s="164">
        <v>4053715</v>
      </c>
      <c r="H846" s="164">
        <v>38275</v>
      </c>
      <c r="I846" s="164">
        <v>6323</v>
      </c>
      <c r="J846" s="164">
        <v>2709</v>
      </c>
    </row>
    <row r="847" spans="1:10" ht="14.5" x14ac:dyDescent="0.35">
      <c r="A847" s="162">
        <v>14974</v>
      </c>
      <c r="B847" s="162" t="s">
        <v>1040</v>
      </c>
      <c r="D847" s="163">
        <v>1</v>
      </c>
      <c r="E847" s="163" t="s">
        <v>195</v>
      </c>
      <c r="F847" s="162">
        <v>2021</v>
      </c>
      <c r="G847" s="164">
        <v>7848478</v>
      </c>
      <c r="H847" s="164">
        <v>95301</v>
      </c>
      <c r="I847" s="164">
        <v>4111</v>
      </c>
      <c r="J847" s="164">
        <v>3067</v>
      </c>
    </row>
    <row r="848" spans="1:10" ht="14.5" x14ac:dyDescent="0.35">
      <c r="A848" s="162">
        <v>14974</v>
      </c>
      <c r="B848" s="162" t="s">
        <v>1041</v>
      </c>
      <c r="D848" s="163">
        <v>2.1</v>
      </c>
      <c r="E848" s="163" t="s">
        <v>195</v>
      </c>
      <c r="F848" s="162">
        <v>2021</v>
      </c>
      <c r="G848" s="164">
        <v>2246498</v>
      </c>
      <c r="H848" s="164">
        <v>28546</v>
      </c>
      <c r="I848" s="164">
        <v>1231</v>
      </c>
      <c r="J848" s="164">
        <v>919</v>
      </c>
    </row>
    <row r="849" spans="1:10" ht="14.5" x14ac:dyDescent="0.35">
      <c r="A849" s="162">
        <v>14974</v>
      </c>
      <c r="B849" s="162" t="s">
        <v>1042</v>
      </c>
      <c r="D849" s="163">
        <v>9</v>
      </c>
      <c r="E849" s="163" t="s">
        <v>195</v>
      </c>
      <c r="F849" s="162">
        <v>2021</v>
      </c>
      <c r="G849" s="164">
        <v>544092</v>
      </c>
      <c r="H849" s="164">
        <v>7863</v>
      </c>
      <c r="I849" s="164">
        <v>339</v>
      </c>
      <c r="J849" s="164">
        <v>253</v>
      </c>
    </row>
    <row r="850" spans="1:10" ht="14.5" x14ac:dyDescent="0.35">
      <c r="A850" s="162">
        <v>14974</v>
      </c>
      <c r="B850" s="162" t="s">
        <v>1043</v>
      </c>
      <c r="D850" s="163">
        <v>17.100000000000001</v>
      </c>
      <c r="E850" s="163" t="s">
        <v>195</v>
      </c>
      <c r="F850" s="162">
        <v>2021</v>
      </c>
      <c r="G850" s="164">
        <v>4818716</v>
      </c>
      <c r="H850" s="164">
        <v>60573</v>
      </c>
      <c r="I850" s="164">
        <v>2672</v>
      </c>
      <c r="J850" s="164">
        <v>1993</v>
      </c>
    </row>
    <row r="851" spans="1:10" ht="14.5" x14ac:dyDescent="0.35">
      <c r="A851" s="162">
        <v>14974</v>
      </c>
      <c r="B851" s="162" t="s">
        <v>1044</v>
      </c>
      <c r="D851" s="163">
        <v>17.2</v>
      </c>
      <c r="E851" s="163" t="s">
        <v>195</v>
      </c>
      <c r="F851" s="162">
        <v>2021</v>
      </c>
      <c r="G851" s="164">
        <v>94949</v>
      </c>
      <c r="H851" s="164">
        <v>1365</v>
      </c>
      <c r="I851" s="164">
        <v>0</v>
      </c>
      <c r="J851" s="164">
        <v>0</v>
      </c>
    </row>
    <row r="852" spans="1:10" ht="14.5" x14ac:dyDescent="0.35">
      <c r="A852" s="162">
        <v>14974</v>
      </c>
      <c r="B852" s="162" t="s">
        <v>1045</v>
      </c>
      <c r="D852" s="163">
        <v>18</v>
      </c>
      <c r="E852" s="163" t="s">
        <v>195</v>
      </c>
      <c r="F852" s="162">
        <v>2021</v>
      </c>
      <c r="G852" s="164">
        <v>1651219</v>
      </c>
      <c r="H852" s="164">
        <v>17925</v>
      </c>
      <c r="I852" s="164">
        <v>773</v>
      </c>
      <c r="J852" s="164">
        <v>577</v>
      </c>
    </row>
    <row r="853" spans="1:10" ht="14.5" x14ac:dyDescent="0.35">
      <c r="A853" s="162">
        <v>14974</v>
      </c>
      <c r="B853" s="162" t="s">
        <v>1046</v>
      </c>
      <c r="D853" s="163">
        <v>19.3</v>
      </c>
      <c r="E853" s="163" t="s">
        <v>195</v>
      </c>
      <c r="F853" s="162">
        <v>2021</v>
      </c>
      <c r="G853" s="164">
        <v>15679</v>
      </c>
      <c r="H853" s="164">
        <v>67020</v>
      </c>
      <c r="I853" s="164">
        <v>2891</v>
      </c>
      <c r="J853" s="164">
        <v>2157</v>
      </c>
    </row>
    <row r="854" spans="1:10" ht="14.5" x14ac:dyDescent="0.35">
      <c r="A854" s="162">
        <v>14974</v>
      </c>
      <c r="B854" s="162" t="s">
        <v>1047</v>
      </c>
      <c r="D854" s="163">
        <v>19.399999999999999</v>
      </c>
      <c r="E854" s="163" t="s">
        <v>195</v>
      </c>
      <c r="F854" s="162">
        <v>2021</v>
      </c>
      <c r="G854" s="164">
        <v>6571150</v>
      </c>
      <c r="H854" s="164">
        <v>0</v>
      </c>
      <c r="I854" s="164">
        <v>0</v>
      </c>
      <c r="J854" s="164">
        <v>0</v>
      </c>
    </row>
    <row r="855" spans="1:10" ht="14.5" x14ac:dyDescent="0.35">
      <c r="A855" s="162">
        <v>14974</v>
      </c>
      <c r="B855" s="162" t="s">
        <v>1048</v>
      </c>
      <c r="D855" s="163">
        <v>21.2</v>
      </c>
      <c r="E855" s="163" t="s">
        <v>195</v>
      </c>
      <c r="F855" s="162">
        <v>2021</v>
      </c>
      <c r="G855" s="164">
        <v>1359367</v>
      </c>
      <c r="H855" s="164">
        <v>15784</v>
      </c>
      <c r="I855" s="164">
        <v>681</v>
      </c>
      <c r="J855" s="164">
        <v>508</v>
      </c>
    </row>
    <row r="856" spans="1:10" ht="14.5" x14ac:dyDescent="0.35">
      <c r="A856" s="162">
        <v>14974</v>
      </c>
      <c r="B856" s="162" t="s">
        <v>1049</v>
      </c>
      <c r="D856" s="163">
        <v>23</v>
      </c>
      <c r="E856" s="163" t="s">
        <v>195</v>
      </c>
      <c r="F856" s="162">
        <v>2021</v>
      </c>
      <c r="G856" s="164">
        <v>28424</v>
      </c>
      <c r="H856" s="164">
        <v>307</v>
      </c>
      <c r="I856" s="164">
        <v>13</v>
      </c>
      <c r="J856" s="164">
        <v>10</v>
      </c>
    </row>
    <row r="857" spans="1:10" ht="14.5" x14ac:dyDescent="0.35">
      <c r="A857" s="162">
        <v>14982</v>
      </c>
      <c r="B857" s="162" t="s">
        <v>1050</v>
      </c>
      <c r="D857" s="163">
        <v>1</v>
      </c>
      <c r="E857" s="163" t="s">
        <v>195</v>
      </c>
      <c r="F857" s="162">
        <v>2021</v>
      </c>
      <c r="G857" s="164">
        <v>5532718</v>
      </c>
      <c r="H857" s="164">
        <v>53066</v>
      </c>
      <c r="I857" s="164">
        <v>1301</v>
      </c>
      <c r="J857" s="164">
        <v>1640</v>
      </c>
    </row>
    <row r="858" spans="1:10" ht="14.5" x14ac:dyDescent="0.35">
      <c r="A858" s="162">
        <v>14982</v>
      </c>
      <c r="B858" s="162" t="s">
        <v>1051</v>
      </c>
      <c r="D858" s="163">
        <v>2.1</v>
      </c>
      <c r="E858" s="163" t="s">
        <v>195</v>
      </c>
      <c r="F858" s="162">
        <v>2021</v>
      </c>
      <c r="G858" s="164">
        <v>1844637</v>
      </c>
      <c r="H858" s="164">
        <v>17684</v>
      </c>
      <c r="I858" s="164">
        <v>434</v>
      </c>
      <c r="J858" s="164">
        <v>546</v>
      </c>
    </row>
    <row r="859" spans="1:10" ht="14.5" x14ac:dyDescent="0.35">
      <c r="A859" s="162">
        <v>14982</v>
      </c>
      <c r="B859" s="162" t="s">
        <v>1052</v>
      </c>
      <c r="D859" s="163">
        <v>9</v>
      </c>
      <c r="E859" s="163" t="s">
        <v>195</v>
      </c>
      <c r="F859" s="162">
        <v>2021</v>
      </c>
      <c r="G859" s="164">
        <v>1238569</v>
      </c>
      <c r="H859" s="164">
        <v>9276</v>
      </c>
      <c r="I859" s="164">
        <v>241</v>
      </c>
      <c r="J859" s="164">
        <v>292</v>
      </c>
    </row>
    <row r="860" spans="1:10" ht="14.5" x14ac:dyDescent="0.35">
      <c r="A860" s="162">
        <v>14982</v>
      </c>
      <c r="B860" s="162" t="s">
        <v>1053</v>
      </c>
      <c r="D860" s="163">
        <v>17.100000000000001</v>
      </c>
      <c r="E860" s="163" t="s">
        <v>195</v>
      </c>
      <c r="F860" s="162">
        <v>2021</v>
      </c>
      <c r="G860" s="164">
        <v>2383966</v>
      </c>
      <c r="H860" s="164">
        <v>31940</v>
      </c>
      <c r="I860" s="164">
        <v>757</v>
      </c>
      <c r="J860" s="164">
        <v>923</v>
      </c>
    </row>
    <row r="861" spans="1:10" ht="14.5" x14ac:dyDescent="0.35">
      <c r="A861" s="162">
        <v>14982</v>
      </c>
      <c r="B861" s="162" t="s">
        <v>1054</v>
      </c>
      <c r="D861" s="163">
        <v>17.2</v>
      </c>
      <c r="E861" s="163" t="s">
        <v>195</v>
      </c>
      <c r="F861" s="162">
        <v>2021</v>
      </c>
      <c r="G861" s="164">
        <v>126677</v>
      </c>
      <c r="H861" s="164">
        <v>1223</v>
      </c>
      <c r="I861" s="164">
        <v>33</v>
      </c>
      <c r="J861" s="164">
        <v>42</v>
      </c>
    </row>
    <row r="862" spans="1:10" ht="14.5" x14ac:dyDescent="0.35">
      <c r="A862" s="162">
        <v>14982</v>
      </c>
      <c r="B862" s="162" t="s">
        <v>1055</v>
      </c>
      <c r="D862" s="163">
        <v>18</v>
      </c>
      <c r="E862" s="163" t="s">
        <v>195</v>
      </c>
      <c r="F862" s="162">
        <v>2021</v>
      </c>
      <c r="G862" s="164">
        <v>1135211</v>
      </c>
      <c r="H862" s="164">
        <v>11761</v>
      </c>
      <c r="I862" s="164">
        <v>297</v>
      </c>
      <c r="J862" s="164">
        <v>362</v>
      </c>
    </row>
    <row r="863" spans="1:10" ht="14.5" x14ac:dyDescent="0.35">
      <c r="A863" s="162">
        <v>14982</v>
      </c>
      <c r="B863" s="162" t="s">
        <v>1056</v>
      </c>
      <c r="D863" s="163">
        <v>19.3</v>
      </c>
      <c r="E863" s="163" t="s">
        <v>195</v>
      </c>
      <c r="F863" s="162">
        <v>2021</v>
      </c>
      <c r="G863" s="164">
        <v>17123</v>
      </c>
      <c r="H863" s="164">
        <v>24271</v>
      </c>
      <c r="I863" s="164">
        <v>632</v>
      </c>
      <c r="J863" s="164">
        <v>781</v>
      </c>
    </row>
    <row r="864" spans="1:10" ht="14.5" x14ac:dyDescent="0.35">
      <c r="A864" s="162">
        <v>14982</v>
      </c>
      <c r="B864" s="162" t="s">
        <v>1057</v>
      </c>
      <c r="D864" s="163">
        <v>19.399999999999999</v>
      </c>
      <c r="E864" s="163" t="s">
        <v>195</v>
      </c>
      <c r="F864" s="162">
        <v>2021</v>
      </c>
      <c r="G864" s="164">
        <v>2059510</v>
      </c>
      <c r="H864" s="164">
        <v>0</v>
      </c>
      <c r="I864" s="164">
        <v>0</v>
      </c>
      <c r="J864" s="164">
        <v>0</v>
      </c>
    </row>
    <row r="865" spans="1:10" ht="14.5" x14ac:dyDescent="0.35">
      <c r="A865" s="162">
        <v>14982</v>
      </c>
      <c r="B865" s="162" t="s">
        <v>1058</v>
      </c>
      <c r="D865" s="163">
        <v>21.2</v>
      </c>
      <c r="E865" s="163" t="s">
        <v>195</v>
      </c>
      <c r="F865" s="162">
        <v>2021</v>
      </c>
      <c r="G865" s="164">
        <v>952879</v>
      </c>
      <c r="H865" s="164">
        <v>12691</v>
      </c>
      <c r="I865" s="164">
        <v>331</v>
      </c>
      <c r="J865" s="164">
        <v>405</v>
      </c>
    </row>
    <row r="866" spans="1:10" ht="14.5" x14ac:dyDescent="0.35">
      <c r="A866" s="162">
        <v>14990</v>
      </c>
      <c r="B866" s="162" t="s">
        <v>1059</v>
      </c>
      <c r="D866" s="163">
        <v>17.100000000000001</v>
      </c>
      <c r="E866" s="163" t="s">
        <v>195</v>
      </c>
      <c r="F866" s="162">
        <v>2021</v>
      </c>
      <c r="G866" s="164">
        <v>922079</v>
      </c>
      <c r="H866" s="164">
        <v>86470</v>
      </c>
      <c r="I866" s="164">
        <v>8604</v>
      </c>
      <c r="J866" s="164">
        <v>2122</v>
      </c>
    </row>
    <row r="867" spans="1:10" ht="14.5" x14ac:dyDescent="0.35">
      <c r="A867" s="162">
        <v>14990</v>
      </c>
      <c r="B867" s="162" t="s">
        <v>1060</v>
      </c>
      <c r="D867" s="163">
        <v>19.3</v>
      </c>
      <c r="E867" s="163" t="s">
        <v>195</v>
      </c>
      <c r="F867" s="162">
        <v>2021</v>
      </c>
      <c r="G867" s="164">
        <v>495</v>
      </c>
      <c r="H867" s="164">
        <v>53700</v>
      </c>
      <c r="I867" s="164">
        <v>5348</v>
      </c>
      <c r="J867" s="164">
        <v>1319</v>
      </c>
    </row>
    <row r="868" spans="1:10" ht="14.5" x14ac:dyDescent="0.35">
      <c r="A868" s="162">
        <v>14990</v>
      </c>
      <c r="B868" s="162" t="s">
        <v>1061</v>
      </c>
      <c r="D868" s="163">
        <v>19.399999999999999</v>
      </c>
      <c r="E868" s="163" t="s">
        <v>195</v>
      </c>
      <c r="F868" s="162">
        <v>2021</v>
      </c>
      <c r="G868" s="164">
        <v>640620</v>
      </c>
      <c r="H868" s="164">
        <v>0</v>
      </c>
      <c r="I868" s="164">
        <v>0</v>
      </c>
      <c r="J868" s="164">
        <v>0</v>
      </c>
    </row>
    <row r="869" spans="1:10" ht="14.5" x14ac:dyDescent="0.35">
      <c r="A869" s="162">
        <v>14990</v>
      </c>
      <c r="B869" s="162" t="s">
        <v>1062</v>
      </c>
      <c r="D869" s="163">
        <v>21.2</v>
      </c>
      <c r="E869" s="163" t="s">
        <v>195</v>
      </c>
      <c r="F869" s="162">
        <v>2021</v>
      </c>
      <c r="G869" s="164">
        <v>39350</v>
      </c>
      <c r="H869" s="164">
        <v>20254</v>
      </c>
      <c r="I869" s="164">
        <v>2015</v>
      </c>
      <c r="J869" s="164">
        <v>497</v>
      </c>
    </row>
    <row r="870" spans="1:10" ht="14.5" x14ac:dyDescent="0.35">
      <c r="A870" s="162">
        <v>14990</v>
      </c>
      <c r="B870" s="162" t="s">
        <v>1063</v>
      </c>
      <c r="D870" s="163">
        <v>24</v>
      </c>
      <c r="E870" s="163" t="s">
        <v>195</v>
      </c>
      <c r="F870" s="162">
        <v>2021</v>
      </c>
      <c r="G870" s="164">
        <v>903</v>
      </c>
      <c r="H870" s="164">
        <v>6503</v>
      </c>
      <c r="I870" s="164">
        <v>647</v>
      </c>
      <c r="J870" s="164">
        <v>160</v>
      </c>
    </row>
    <row r="871" spans="1:10" ht="14.5" x14ac:dyDescent="0.35">
      <c r="A871" s="162">
        <v>15032</v>
      </c>
      <c r="B871" s="162" t="s">
        <v>1064</v>
      </c>
      <c r="D871" s="163">
        <v>1</v>
      </c>
      <c r="E871" s="163" t="s">
        <v>195</v>
      </c>
      <c r="F871" s="162">
        <v>2021</v>
      </c>
      <c r="G871" s="164">
        <v>16701</v>
      </c>
      <c r="H871" s="164">
        <v>308</v>
      </c>
      <c r="I871" s="164">
        <v>21</v>
      </c>
      <c r="J871" s="164">
        <v>14</v>
      </c>
    </row>
    <row r="872" spans="1:10" ht="14.5" x14ac:dyDescent="0.35">
      <c r="A872" s="162">
        <v>15032</v>
      </c>
      <c r="B872" s="162" t="s">
        <v>1065</v>
      </c>
      <c r="D872" s="163">
        <v>2.1</v>
      </c>
      <c r="E872" s="163" t="s">
        <v>195</v>
      </c>
      <c r="F872" s="162">
        <v>2021</v>
      </c>
      <c r="G872" s="164">
        <v>62963</v>
      </c>
      <c r="H872" s="164">
        <v>883</v>
      </c>
      <c r="I872" s="164">
        <v>59</v>
      </c>
      <c r="J872" s="164">
        <v>41</v>
      </c>
    </row>
    <row r="873" spans="1:10" ht="14.5" x14ac:dyDescent="0.35">
      <c r="A873" s="162">
        <v>15032</v>
      </c>
      <c r="B873" s="162" t="s">
        <v>1066</v>
      </c>
      <c r="D873" s="163">
        <v>5.0999999999999996</v>
      </c>
      <c r="E873" s="163" t="s">
        <v>195</v>
      </c>
      <c r="F873" s="162">
        <v>2021</v>
      </c>
      <c r="G873" s="164">
        <v>13172695</v>
      </c>
      <c r="H873" s="164">
        <v>141949</v>
      </c>
      <c r="I873" s="164">
        <v>9801</v>
      </c>
      <c r="J873" s="164">
        <v>6571</v>
      </c>
    </row>
    <row r="874" spans="1:10" ht="14.5" x14ac:dyDescent="0.35">
      <c r="A874" s="162">
        <v>15032</v>
      </c>
      <c r="B874" s="162" t="s">
        <v>1067</v>
      </c>
      <c r="D874" s="163">
        <v>5.2</v>
      </c>
      <c r="E874" s="163" t="s">
        <v>195</v>
      </c>
      <c r="F874" s="162">
        <v>2021</v>
      </c>
      <c r="G874" s="164">
        <v>2409380</v>
      </c>
      <c r="H874" s="164">
        <v>55893</v>
      </c>
      <c r="I874" s="164">
        <v>3827</v>
      </c>
      <c r="J874" s="164">
        <v>2588</v>
      </c>
    </row>
    <row r="875" spans="1:10" ht="14.5" x14ac:dyDescent="0.35">
      <c r="A875" s="162">
        <v>15032</v>
      </c>
      <c r="B875" s="162" t="s">
        <v>1068</v>
      </c>
      <c r="D875" s="163">
        <v>9</v>
      </c>
      <c r="E875" s="163" t="s">
        <v>195</v>
      </c>
      <c r="F875" s="162">
        <v>2021</v>
      </c>
      <c r="G875" s="164">
        <v>43845</v>
      </c>
      <c r="H875" s="164">
        <v>167</v>
      </c>
      <c r="I875" s="164">
        <v>10</v>
      </c>
      <c r="J875" s="164">
        <v>7</v>
      </c>
    </row>
    <row r="876" spans="1:10" ht="14.5" x14ac:dyDescent="0.35">
      <c r="A876" s="162">
        <v>15032</v>
      </c>
      <c r="B876" s="162" t="s">
        <v>1069</v>
      </c>
      <c r="D876" s="163">
        <v>17.100000000000001</v>
      </c>
      <c r="E876" s="163" t="s">
        <v>195</v>
      </c>
      <c r="F876" s="162">
        <v>2021</v>
      </c>
      <c r="G876" s="164">
        <v>784251</v>
      </c>
      <c r="H876" s="164">
        <v>21840</v>
      </c>
      <c r="I876" s="164">
        <v>1495</v>
      </c>
      <c r="J876" s="164">
        <v>1012</v>
      </c>
    </row>
    <row r="877" spans="1:10" ht="14.5" x14ac:dyDescent="0.35">
      <c r="A877" s="162">
        <v>15032</v>
      </c>
      <c r="B877" s="162" t="s">
        <v>1070</v>
      </c>
      <c r="D877" s="163">
        <v>17.2</v>
      </c>
      <c r="E877" s="163" t="s">
        <v>195</v>
      </c>
      <c r="F877" s="162">
        <v>2021</v>
      </c>
      <c r="G877" s="164">
        <v>0</v>
      </c>
      <c r="H877" s="164">
        <v>6</v>
      </c>
      <c r="I877" s="164">
        <v>0</v>
      </c>
      <c r="J877" s="164">
        <v>0</v>
      </c>
    </row>
    <row r="878" spans="1:10" ht="14.5" x14ac:dyDescent="0.35">
      <c r="A878" s="162">
        <v>15032</v>
      </c>
      <c r="B878" s="162" t="s">
        <v>1071</v>
      </c>
      <c r="D878" s="163">
        <v>19.3</v>
      </c>
      <c r="E878" s="163" t="s">
        <v>195</v>
      </c>
      <c r="F878" s="162">
        <v>2021</v>
      </c>
      <c r="G878" s="164">
        <v>33781</v>
      </c>
      <c r="H878" s="164">
        <v>79360</v>
      </c>
      <c r="I878" s="164">
        <v>5542</v>
      </c>
      <c r="J878" s="164">
        <v>3673</v>
      </c>
    </row>
    <row r="879" spans="1:10" ht="14.5" x14ac:dyDescent="0.35">
      <c r="A879" s="162">
        <v>15032</v>
      </c>
      <c r="B879" s="162" t="s">
        <v>1072</v>
      </c>
      <c r="D879" s="163">
        <v>19.399999999999999</v>
      </c>
      <c r="E879" s="163" t="s">
        <v>195</v>
      </c>
      <c r="F879" s="162">
        <v>2021</v>
      </c>
      <c r="G879" s="164">
        <v>10579263</v>
      </c>
      <c r="H879" s="164">
        <v>0</v>
      </c>
      <c r="I879" s="164">
        <v>0</v>
      </c>
      <c r="J879" s="164">
        <v>0</v>
      </c>
    </row>
    <row r="880" spans="1:10" ht="14.5" x14ac:dyDescent="0.35">
      <c r="A880" s="162">
        <v>15032</v>
      </c>
      <c r="B880" s="162" t="s">
        <v>1073</v>
      </c>
      <c r="D880" s="163">
        <v>21.2</v>
      </c>
      <c r="E880" s="163" t="s">
        <v>195</v>
      </c>
      <c r="F880" s="162">
        <v>2021</v>
      </c>
      <c r="G880" s="164">
        <v>1992837</v>
      </c>
      <c r="H880" s="164">
        <v>21535</v>
      </c>
      <c r="I880" s="164">
        <v>1502</v>
      </c>
      <c r="J880" s="164">
        <v>997</v>
      </c>
    </row>
    <row r="881" spans="1:10" ht="14.5" x14ac:dyDescent="0.35">
      <c r="A881" s="162">
        <v>15105</v>
      </c>
      <c r="B881" s="162" t="s">
        <v>1074</v>
      </c>
      <c r="D881" s="163">
        <v>17.100000000000001</v>
      </c>
      <c r="E881" s="163" t="s">
        <v>195</v>
      </c>
      <c r="F881" s="162">
        <v>2021</v>
      </c>
      <c r="G881" s="164">
        <v>6057636</v>
      </c>
      <c r="H881" s="164">
        <v>78487</v>
      </c>
      <c r="I881" s="164">
        <v>0</v>
      </c>
      <c r="J881" s="164">
        <v>288</v>
      </c>
    </row>
    <row r="882" spans="1:10" ht="14.5" x14ac:dyDescent="0.35">
      <c r="A882" s="162">
        <v>15105</v>
      </c>
      <c r="B882" s="162" t="s">
        <v>1075</v>
      </c>
      <c r="D882" s="163">
        <v>17.2</v>
      </c>
      <c r="E882" s="163" t="s">
        <v>195</v>
      </c>
      <c r="F882" s="162">
        <v>2021</v>
      </c>
      <c r="G882" s="164">
        <v>0</v>
      </c>
      <c r="H882" s="164">
        <v>1120</v>
      </c>
      <c r="I882" s="164">
        <v>0</v>
      </c>
      <c r="J882" s="164">
        <v>2073</v>
      </c>
    </row>
    <row r="883" spans="1:10" ht="14.5" x14ac:dyDescent="0.35">
      <c r="A883" s="162">
        <v>15105</v>
      </c>
      <c r="B883" s="162" t="s">
        <v>1076</v>
      </c>
      <c r="D883" s="163">
        <v>18</v>
      </c>
      <c r="E883" s="163" t="s">
        <v>195</v>
      </c>
      <c r="F883" s="162">
        <v>2021</v>
      </c>
      <c r="G883" s="164">
        <v>1043354</v>
      </c>
      <c r="H883" s="164">
        <v>7385</v>
      </c>
      <c r="I883" s="164">
        <v>0</v>
      </c>
      <c r="J883" s="164">
        <v>100</v>
      </c>
    </row>
    <row r="884" spans="1:10" ht="14.5" x14ac:dyDescent="0.35">
      <c r="A884" s="162">
        <v>15105</v>
      </c>
      <c r="B884" s="162" t="s">
        <v>1077</v>
      </c>
      <c r="D884" s="163">
        <v>19.3</v>
      </c>
      <c r="E884" s="163" t="s">
        <v>195</v>
      </c>
      <c r="F884" s="162">
        <v>2021</v>
      </c>
      <c r="G884" s="164">
        <v>0</v>
      </c>
      <c r="H884" s="164">
        <v>93462</v>
      </c>
      <c r="I884" s="164">
        <v>0</v>
      </c>
      <c r="J884" s="164">
        <v>314</v>
      </c>
    </row>
    <row r="885" spans="1:10" ht="14.5" x14ac:dyDescent="0.35">
      <c r="A885" s="162">
        <v>15105</v>
      </c>
      <c r="B885" s="162" t="s">
        <v>1078</v>
      </c>
      <c r="D885" s="163">
        <v>19.399999999999999</v>
      </c>
      <c r="E885" s="163" t="s">
        <v>195</v>
      </c>
      <c r="F885" s="162">
        <v>2021</v>
      </c>
      <c r="G885" s="164">
        <v>9655891</v>
      </c>
      <c r="H885" s="164">
        <v>0</v>
      </c>
      <c r="I885" s="164">
        <v>0</v>
      </c>
      <c r="J885" s="164">
        <v>0</v>
      </c>
    </row>
    <row r="886" spans="1:10" ht="14.5" x14ac:dyDescent="0.35">
      <c r="A886" s="162">
        <v>15105</v>
      </c>
      <c r="B886" s="162" t="s">
        <v>1079</v>
      </c>
      <c r="D886" s="163">
        <v>21.2</v>
      </c>
      <c r="E886" s="163" t="s">
        <v>195</v>
      </c>
      <c r="F886" s="162">
        <v>2021</v>
      </c>
      <c r="G886" s="164">
        <v>471675</v>
      </c>
      <c r="H886" s="164">
        <v>6692</v>
      </c>
      <c r="I886" s="164">
        <v>0</v>
      </c>
      <c r="J886" s="164">
        <v>130</v>
      </c>
    </row>
    <row r="887" spans="1:10" ht="14.5" x14ac:dyDescent="0.35">
      <c r="A887" s="162">
        <v>15130</v>
      </c>
      <c r="B887" s="162" t="s">
        <v>1080</v>
      </c>
      <c r="D887" s="163">
        <v>1</v>
      </c>
      <c r="E887" s="163" t="s">
        <v>195</v>
      </c>
      <c r="F887" s="162">
        <v>2021</v>
      </c>
      <c r="G887" s="164">
        <v>657416</v>
      </c>
      <c r="H887" s="164">
        <v>5256</v>
      </c>
      <c r="I887" s="164">
        <v>120</v>
      </c>
      <c r="J887" s="164">
        <v>480</v>
      </c>
    </row>
    <row r="888" spans="1:10" ht="14.5" x14ac:dyDescent="0.35">
      <c r="A888" s="162">
        <v>15130</v>
      </c>
      <c r="B888" s="162" t="s">
        <v>1081</v>
      </c>
      <c r="D888" s="163">
        <v>4</v>
      </c>
      <c r="E888" s="163" t="s">
        <v>195</v>
      </c>
      <c r="F888" s="162">
        <v>2021</v>
      </c>
      <c r="G888" s="164">
        <v>16235273</v>
      </c>
      <c r="H888" s="164">
        <v>134452</v>
      </c>
      <c r="I888" s="164">
        <v>2879</v>
      </c>
      <c r="J888" s="164">
        <v>11656</v>
      </c>
    </row>
    <row r="889" spans="1:10" ht="14.5" x14ac:dyDescent="0.35">
      <c r="A889" s="162">
        <v>15130</v>
      </c>
      <c r="B889" s="162" t="s">
        <v>1082</v>
      </c>
      <c r="D889" s="163">
        <v>9</v>
      </c>
      <c r="E889" s="163" t="s">
        <v>195</v>
      </c>
      <c r="F889" s="162">
        <v>2021</v>
      </c>
      <c r="G889" s="164">
        <v>279140</v>
      </c>
      <c r="H889" s="164">
        <v>4053</v>
      </c>
      <c r="I889" s="164">
        <v>90</v>
      </c>
      <c r="J889" s="164">
        <v>391</v>
      </c>
    </row>
    <row r="890" spans="1:10" ht="14.5" x14ac:dyDescent="0.35">
      <c r="A890" s="162">
        <v>15130</v>
      </c>
      <c r="B890" s="162" t="s">
        <v>1083</v>
      </c>
      <c r="D890" s="163">
        <v>17.100000000000001</v>
      </c>
      <c r="E890" s="163" t="s">
        <v>195</v>
      </c>
      <c r="F890" s="162">
        <v>2021</v>
      </c>
      <c r="G890" s="164">
        <v>82</v>
      </c>
      <c r="H890" s="164">
        <v>8293</v>
      </c>
      <c r="I890" s="164">
        <v>182</v>
      </c>
      <c r="J890" s="164">
        <v>770</v>
      </c>
    </row>
    <row r="891" spans="1:10" ht="14.5" x14ac:dyDescent="0.35">
      <c r="A891" s="162">
        <v>15130</v>
      </c>
      <c r="B891" s="162" t="s">
        <v>1084</v>
      </c>
      <c r="D891" s="163">
        <v>19.100000000000001</v>
      </c>
      <c r="E891" s="163" t="s">
        <v>195</v>
      </c>
      <c r="F891" s="162">
        <v>2021</v>
      </c>
      <c r="G891" s="164">
        <v>358227</v>
      </c>
      <c r="H891" s="164">
        <v>73012</v>
      </c>
      <c r="I891" s="164">
        <v>1676</v>
      </c>
      <c r="J891" s="164">
        <v>7072</v>
      </c>
    </row>
    <row r="892" spans="1:10" ht="14.5" x14ac:dyDescent="0.35">
      <c r="A892" s="162">
        <v>15130</v>
      </c>
      <c r="B892" s="162" t="s">
        <v>1085</v>
      </c>
      <c r="D892" s="163">
        <v>19.2</v>
      </c>
      <c r="E892" s="163" t="s">
        <v>195</v>
      </c>
      <c r="F892" s="162">
        <v>2021</v>
      </c>
      <c r="G892" s="164">
        <v>7682366</v>
      </c>
      <c r="H892" s="164">
        <v>0</v>
      </c>
      <c r="I892" s="164">
        <v>0</v>
      </c>
      <c r="J892" s="164">
        <v>0</v>
      </c>
    </row>
    <row r="893" spans="1:10" ht="14.5" x14ac:dyDescent="0.35">
      <c r="A893" s="162">
        <v>15130</v>
      </c>
      <c r="B893" s="162" t="s">
        <v>1086</v>
      </c>
      <c r="D893" s="163">
        <v>21.1</v>
      </c>
      <c r="E893" s="163" t="s">
        <v>195</v>
      </c>
      <c r="F893" s="162">
        <v>2021</v>
      </c>
      <c r="G893" s="164">
        <v>7450048</v>
      </c>
      <c r="H893" s="164">
        <v>66180</v>
      </c>
      <c r="I893" s="164">
        <v>1531</v>
      </c>
      <c r="J893" s="164">
        <v>6327</v>
      </c>
    </row>
    <row r="894" spans="1:10" ht="14.5" x14ac:dyDescent="0.35">
      <c r="A894" s="162">
        <v>15341</v>
      </c>
      <c r="B894" s="162" t="s">
        <v>1087</v>
      </c>
      <c r="D894" s="163">
        <v>1</v>
      </c>
      <c r="E894" s="163" t="s">
        <v>195</v>
      </c>
      <c r="F894" s="162">
        <v>2021</v>
      </c>
      <c r="G894" s="164">
        <v>1219301</v>
      </c>
      <c r="H894" s="164">
        <v>10182</v>
      </c>
      <c r="I894" s="164">
        <v>308</v>
      </c>
      <c r="J894" s="164">
        <v>1203</v>
      </c>
    </row>
    <row r="895" spans="1:10" ht="14.5" x14ac:dyDescent="0.35">
      <c r="A895" s="162">
        <v>15341</v>
      </c>
      <c r="B895" s="162" t="s">
        <v>1088</v>
      </c>
      <c r="D895" s="163">
        <v>2.1</v>
      </c>
      <c r="E895" s="163" t="s">
        <v>195</v>
      </c>
      <c r="F895" s="162">
        <v>2021</v>
      </c>
      <c r="G895" s="164">
        <v>3611843</v>
      </c>
      <c r="H895" s="164">
        <v>52831</v>
      </c>
      <c r="I895" s="164">
        <v>1597</v>
      </c>
      <c r="J895" s="164">
        <v>6242</v>
      </c>
    </row>
    <row r="896" spans="1:10" ht="14.5" x14ac:dyDescent="0.35">
      <c r="A896" s="162">
        <v>15341</v>
      </c>
      <c r="B896" s="162" t="s">
        <v>1089</v>
      </c>
      <c r="D896" s="163">
        <v>4</v>
      </c>
      <c r="E896" s="163" t="s">
        <v>195</v>
      </c>
      <c r="F896" s="162">
        <v>2021</v>
      </c>
      <c r="G896" s="164">
        <v>1395835</v>
      </c>
      <c r="H896" s="164">
        <v>79110</v>
      </c>
      <c r="I896" s="164">
        <v>2391</v>
      </c>
      <c r="J896" s="164">
        <v>9347</v>
      </c>
    </row>
    <row r="897" spans="1:10" ht="14.5" x14ac:dyDescent="0.35">
      <c r="A897" s="162">
        <v>15341</v>
      </c>
      <c r="B897" s="162" t="s">
        <v>1090</v>
      </c>
      <c r="D897" s="163">
        <v>5.0999999999999996</v>
      </c>
      <c r="E897" s="163" t="s">
        <v>195</v>
      </c>
      <c r="F897" s="162">
        <v>2021</v>
      </c>
      <c r="G897" s="164">
        <v>3121411</v>
      </c>
      <c r="H897" s="164">
        <v>9458</v>
      </c>
      <c r="I897" s="164">
        <v>286</v>
      </c>
      <c r="J897" s="164">
        <v>1118</v>
      </c>
    </row>
    <row r="898" spans="1:10" ht="14.5" x14ac:dyDescent="0.35">
      <c r="A898" s="162">
        <v>15341</v>
      </c>
      <c r="B898" s="162" t="s">
        <v>1091</v>
      </c>
      <c r="D898" s="163">
        <v>5.2</v>
      </c>
      <c r="E898" s="163" t="s">
        <v>195</v>
      </c>
      <c r="F898" s="162">
        <v>2021</v>
      </c>
      <c r="G898" s="164">
        <v>780353</v>
      </c>
      <c r="H898" s="164">
        <v>2365</v>
      </c>
      <c r="I898" s="164">
        <v>71</v>
      </c>
      <c r="J898" s="164">
        <v>279</v>
      </c>
    </row>
    <row r="899" spans="1:10" ht="14.5" x14ac:dyDescent="0.35">
      <c r="A899" s="162">
        <v>15341</v>
      </c>
      <c r="B899" s="162" t="s">
        <v>1092</v>
      </c>
      <c r="D899" s="163">
        <v>17.100000000000001</v>
      </c>
      <c r="E899" s="163" t="s">
        <v>195</v>
      </c>
      <c r="F899" s="162">
        <v>2021</v>
      </c>
      <c r="G899" s="164">
        <v>2194742</v>
      </c>
      <c r="H899" s="164">
        <v>8272</v>
      </c>
      <c r="I899" s="164">
        <v>250</v>
      </c>
      <c r="J899" s="164">
        <v>977</v>
      </c>
    </row>
    <row r="900" spans="1:10" ht="14.5" x14ac:dyDescent="0.35">
      <c r="A900" s="162">
        <v>15377</v>
      </c>
      <c r="B900" s="162" t="s">
        <v>1093</v>
      </c>
      <c r="D900" s="163">
        <v>24</v>
      </c>
      <c r="E900" s="163" t="s">
        <v>195</v>
      </c>
      <c r="F900" s="162">
        <v>2021</v>
      </c>
      <c r="G900" s="164">
        <v>27422</v>
      </c>
      <c r="H900" s="164">
        <v>5853</v>
      </c>
      <c r="I900" s="164">
        <v>701</v>
      </c>
      <c r="J900" s="164">
        <v>120</v>
      </c>
    </row>
    <row r="901" spans="1:10" ht="14.5" x14ac:dyDescent="0.35">
      <c r="A901" s="162">
        <v>15380</v>
      </c>
      <c r="B901" s="162" t="s">
        <v>1094</v>
      </c>
      <c r="D901" s="163">
        <v>17.100000000000001</v>
      </c>
      <c r="E901" s="163" t="s">
        <v>195</v>
      </c>
      <c r="F901" s="162">
        <v>2021</v>
      </c>
      <c r="G901" s="164">
        <v>81433</v>
      </c>
      <c r="H901" s="164">
        <v>386</v>
      </c>
      <c r="I901" s="164">
        <v>42</v>
      </c>
      <c r="J901" s="164">
        <v>18</v>
      </c>
    </row>
    <row r="902" spans="1:10" ht="14.5" x14ac:dyDescent="0.35">
      <c r="A902" s="162">
        <v>15380</v>
      </c>
      <c r="B902" s="162" t="s">
        <v>1095</v>
      </c>
      <c r="D902" s="163">
        <v>18</v>
      </c>
      <c r="E902" s="163" t="s">
        <v>195</v>
      </c>
      <c r="F902" s="162">
        <v>2021</v>
      </c>
      <c r="G902" s="164">
        <v>32173</v>
      </c>
      <c r="H902" s="164">
        <v>204</v>
      </c>
      <c r="I902" s="164">
        <v>22</v>
      </c>
      <c r="J902" s="164">
        <v>9</v>
      </c>
    </row>
    <row r="903" spans="1:10" ht="14.5" x14ac:dyDescent="0.35">
      <c r="A903" s="162">
        <v>15380</v>
      </c>
      <c r="B903" s="162" t="s">
        <v>1096</v>
      </c>
      <c r="D903" s="163">
        <v>19.3</v>
      </c>
      <c r="E903" s="163" t="s">
        <v>195</v>
      </c>
      <c r="F903" s="162">
        <v>2021</v>
      </c>
      <c r="G903" s="164">
        <v>0</v>
      </c>
      <c r="H903" s="164">
        <v>677</v>
      </c>
      <c r="I903" s="164">
        <v>73</v>
      </c>
      <c r="J903" s="164">
        <v>32</v>
      </c>
    </row>
    <row r="904" spans="1:10" ht="14.5" x14ac:dyDescent="0.35">
      <c r="A904" s="162">
        <v>15380</v>
      </c>
      <c r="B904" s="162" t="s">
        <v>1097</v>
      </c>
      <c r="D904" s="163">
        <v>19.399999999999999</v>
      </c>
      <c r="E904" s="163" t="s">
        <v>195</v>
      </c>
      <c r="F904" s="162">
        <v>2021</v>
      </c>
      <c r="G904" s="164">
        <v>257</v>
      </c>
      <c r="H904" s="164">
        <v>0</v>
      </c>
      <c r="I904" s="164">
        <v>0</v>
      </c>
      <c r="J904" s="164">
        <v>0</v>
      </c>
    </row>
    <row r="905" spans="1:10" ht="14.5" x14ac:dyDescent="0.35">
      <c r="A905" s="162">
        <v>15449</v>
      </c>
      <c r="B905" s="162" t="s">
        <v>1098</v>
      </c>
      <c r="D905" s="163">
        <v>19.100000000000001</v>
      </c>
      <c r="E905" s="163" t="s">
        <v>195</v>
      </c>
      <c r="F905" s="162">
        <v>2021</v>
      </c>
      <c r="G905" s="164">
        <v>223088</v>
      </c>
      <c r="H905" s="164">
        <v>81114</v>
      </c>
      <c r="I905" s="164">
        <v>8026</v>
      </c>
      <c r="J905" s="164">
        <v>1407</v>
      </c>
    </row>
    <row r="906" spans="1:10" ht="14.5" x14ac:dyDescent="0.35">
      <c r="A906" s="162">
        <v>15449</v>
      </c>
      <c r="B906" s="162" t="s">
        <v>1099</v>
      </c>
      <c r="D906" s="163">
        <v>19.2</v>
      </c>
      <c r="E906" s="163" t="s">
        <v>195</v>
      </c>
      <c r="F906" s="162">
        <v>2021</v>
      </c>
      <c r="G906" s="164">
        <v>80891046</v>
      </c>
      <c r="H906" s="164">
        <v>0</v>
      </c>
      <c r="I906" s="164">
        <v>0</v>
      </c>
      <c r="J906" s="164">
        <v>0</v>
      </c>
    </row>
    <row r="907" spans="1:10" ht="14.5" x14ac:dyDescent="0.35">
      <c r="A907" s="162">
        <v>15449</v>
      </c>
      <c r="B907" s="162" t="s">
        <v>1100</v>
      </c>
      <c r="D907" s="163">
        <v>21.1</v>
      </c>
      <c r="E907" s="163" t="s">
        <v>195</v>
      </c>
      <c r="F907" s="162">
        <v>2021</v>
      </c>
      <c r="G907" s="164">
        <v>43282052</v>
      </c>
      <c r="H907" s="164">
        <v>43282</v>
      </c>
      <c r="I907" s="164">
        <v>4283</v>
      </c>
      <c r="J907" s="164">
        <v>750</v>
      </c>
    </row>
    <row r="908" spans="1:10" ht="14.5" x14ac:dyDescent="0.35">
      <c r="A908" s="162">
        <v>15474</v>
      </c>
      <c r="B908" s="162" t="s">
        <v>1101</v>
      </c>
      <c r="D908" s="163">
        <v>1</v>
      </c>
      <c r="E908" s="163" t="s">
        <v>195</v>
      </c>
      <c r="F908" s="162">
        <v>2021</v>
      </c>
      <c r="G908" s="164">
        <v>20526119</v>
      </c>
      <c r="H908" s="164">
        <v>24084</v>
      </c>
      <c r="I908" s="164">
        <v>422</v>
      </c>
      <c r="J908" s="164">
        <v>2180</v>
      </c>
    </row>
    <row r="909" spans="1:10" ht="14.5" x14ac:dyDescent="0.35">
      <c r="A909" s="162">
        <v>15474</v>
      </c>
      <c r="B909" s="162" t="s">
        <v>1102</v>
      </c>
      <c r="D909" s="163">
        <v>2.1</v>
      </c>
      <c r="E909" s="163" t="s">
        <v>195</v>
      </c>
      <c r="F909" s="162">
        <v>2021</v>
      </c>
      <c r="G909" s="164">
        <v>7915322</v>
      </c>
      <c r="H909" s="164">
        <v>9976</v>
      </c>
      <c r="I909" s="164">
        <v>175</v>
      </c>
      <c r="J909" s="164">
        <v>903</v>
      </c>
    </row>
    <row r="910" spans="1:10" ht="14.5" x14ac:dyDescent="0.35">
      <c r="A910" s="162">
        <v>15474</v>
      </c>
      <c r="B910" s="162" t="s">
        <v>1103</v>
      </c>
      <c r="D910" s="163">
        <v>4</v>
      </c>
      <c r="E910" s="163" t="s">
        <v>195</v>
      </c>
      <c r="F910" s="162">
        <v>2021</v>
      </c>
      <c r="G910" s="164">
        <v>48135759</v>
      </c>
      <c r="H910" s="164">
        <v>62459</v>
      </c>
      <c r="I910" s="164">
        <v>1095</v>
      </c>
      <c r="J910" s="164">
        <v>5653</v>
      </c>
    </row>
    <row r="911" spans="1:10" ht="14.5" x14ac:dyDescent="0.35">
      <c r="A911" s="162">
        <v>15474</v>
      </c>
      <c r="B911" s="162" t="s">
        <v>1104</v>
      </c>
      <c r="D911" s="163">
        <v>9</v>
      </c>
      <c r="E911" s="163" t="s">
        <v>195</v>
      </c>
      <c r="F911" s="162">
        <v>2021</v>
      </c>
      <c r="G911" s="164">
        <v>704443</v>
      </c>
      <c r="H911" s="164">
        <v>939</v>
      </c>
      <c r="I911" s="164">
        <v>16</v>
      </c>
      <c r="J911" s="164">
        <v>85</v>
      </c>
    </row>
    <row r="912" spans="1:10" ht="14.5" x14ac:dyDescent="0.35">
      <c r="A912" s="162">
        <v>15474</v>
      </c>
      <c r="B912" s="162" t="s">
        <v>1105</v>
      </c>
      <c r="D912" s="163">
        <v>17.100000000000001</v>
      </c>
      <c r="E912" s="163" t="s">
        <v>195</v>
      </c>
      <c r="F912" s="162">
        <v>2021</v>
      </c>
      <c r="G912" s="164">
        <v>1740662</v>
      </c>
      <c r="H912" s="164">
        <v>2603</v>
      </c>
      <c r="I912" s="164">
        <v>46</v>
      </c>
      <c r="J912" s="164">
        <v>236</v>
      </c>
    </row>
    <row r="913" spans="1:10" ht="14.5" x14ac:dyDescent="0.35">
      <c r="A913" s="162">
        <v>15545</v>
      </c>
      <c r="B913" s="162" t="s">
        <v>1106</v>
      </c>
      <c r="D913" s="163">
        <v>2.1</v>
      </c>
      <c r="E913" s="163" t="s">
        <v>195</v>
      </c>
      <c r="F913" s="162">
        <v>2021</v>
      </c>
      <c r="G913" s="164">
        <v>1396508</v>
      </c>
      <c r="H913" s="164">
        <v>2011</v>
      </c>
      <c r="I913" s="164">
        <v>0</v>
      </c>
      <c r="J913" s="164">
        <v>101</v>
      </c>
    </row>
    <row r="914" spans="1:10" ht="14.5" x14ac:dyDescent="0.35">
      <c r="A914" s="162">
        <v>15545</v>
      </c>
      <c r="B914" s="162" t="s">
        <v>1107</v>
      </c>
      <c r="D914" s="163">
        <v>4</v>
      </c>
      <c r="E914" s="163" t="s">
        <v>195</v>
      </c>
      <c r="F914" s="162">
        <v>2021</v>
      </c>
      <c r="G914" s="164">
        <v>18669441</v>
      </c>
      <c r="H914" s="164">
        <v>18669</v>
      </c>
      <c r="I914" s="164">
        <v>0</v>
      </c>
      <c r="J914" s="164">
        <v>1348</v>
      </c>
    </row>
    <row r="915" spans="1:10" ht="14.5" x14ac:dyDescent="0.35">
      <c r="A915" s="162">
        <v>15545</v>
      </c>
      <c r="B915" s="162" t="s">
        <v>1108</v>
      </c>
      <c r="D915" s="163">
        <v>19.100000000000001</v>
      </c>
      <c r="E915" s="163" t="s">
        <v>195</v>
      </c>
      <c r="F915" s="162">
        <v>2021</v>
      </c>
      <c r="G915" s="164">
        <v>11</v>
      </c>
      <c r="H915" s="164">
        <v>14</v>
      </c>
      <c r="I915" s="164">
        <v>0</v>
      </c>
      <c r="J915" s="164">
        <v>1</v>
      </c>
    </row>
    <row r="916" spans="1:10" ht="14.5" x14ac:dyDescent="0.35">
      <c r="A916" s="162">
        <v>15545</v>
      </c>
      <c r="B916" s="162" t="s">
        <v>1109</v>
      </c>
      <c r="D916" s="163">
        <v>19.2</v>
      </c>
      <c r="E916" s="163" t="s">
        <v>195</v>
      </c>
      <c r="F916" s="162">
        <v>2021</v>
      </c>
      <c r="G916" s="164">
        <v>13532</v>
      </c>
      <c r="H916" s="164">
        <v>0</v>
      </c>
      <c r="I916" s="164">
        <v>0</v>
      </c>
      <c r="J916" s="164">
        <v>0</v>
      </c>
    </row>
    <row r="917" spans="1:10" ht="14.5" x14ac:dyDescent="0.35">
      <c r="A917" s="162">
        <v>15545</v>
      </c>
      <c r="B917" s="162" t="s">
        <v>1110</v>
      </c>
      <c r="D917" s="163">
        <v>21.1</v>
      </c>
      <c r="E917" s="163" t="s">
        <v>195</v>
      </c>
      <c r="F917" s="162">
        <v>2021</v>
      </c>
      <c r="G917" s="164">
        <v>4348</v>
      </c>
      <c r="H917" s="164">
        <v>4</v>
      </c>
      <c r="I917" s="164">
        <v>0</v>
      </c>
      <c r="J917" s="164">
        <v>0</v>
      </c>
    </row>
    <row r="918" spans="1:10" ht="14.5" x14ac:dyDescent="0.35">
      <c r="A918" s="162">
        <v>15563</v>
      </c>
      <c r="B918" s="162" t="s">
        <v>1111</v>
      </c>
      <c r="D918" s="163">
        <v>5.2</v>
      </c>
      <c r="E918" s="163" t="s">
        <v>195</v>
      </c>
      <c r="F918" s="162">
        <v>2021</v>
      </c>
      <c r="G918" s="164">
        <v>2200604</v>
      </c>
      <c r="H918" s="164">
        <v>19619</v>
      </c>
      <c r="I918" s="164">
        <v>1204</v>
      </c>
      <c r="J918" s="164">
        <v>856</v>
      </c>
    </row>
    <row r="919" spans="1:10" ht="14.5" x14ac:dyDescent="0.35">
      <c r="A919" s="162">
        <v>15563</v>
      </c>
      <c r="B919" s="162" t="s">
        <v>1112</v>
      </c>
      <c r="D919" s="163">
        <v>19.100000000000001</v>
      </c>
      <c r="E919" s="163" t="s">
        <v>195</v>
      </c>
      <c r="F919" s="162">
        <v>2021</v>
      </c>
      <c r="G919" s="164">
        <v>7920</v>
      </c>
      <c r="H919" s="164">
        <v>18171</v>
      </c>
      <c r="I919" s="164">
        <v>1115</v>
      </c>
      <c r="J919" s="164">
        <v>793</v>
      </c>
    </row>
    <row r="920" spans="1:10" ht="14.5" x14ac:dyDescent="0.35">
      <c r="A920" s="162">
        <v>15563</v>
      </c>
      <c r="B920" s="162" t="s">
        <v>1113</v>
      </c>
      <c r="D920" s="163">
        <v>19.2</v>
      </c>
      <c r="E920" s="163" t="s">
        <v>195</v>
      </c>
      <c r="F920" s="162">
        <v>2021</v>
      </c>
      <c r="G920" s="164">
        <v>10920034</v>
      </c>
      <c r="H920" s="164">
        <v>0</v>
      </c>
      <c r="I920" s="164">
        <v>0</v>
      </c>
      <c r="J920" s="164">
        <v>0</v>
      </c>
    </row>
    <row r="921" spans="1:10" ht="14.5" x14ac:dyDescent="0.35">
      <c r="A921" s="162">
        <v>15563</v>
      </c>
      <c r="B921" s="162" t="s">
        <v>1114</v>
      </c>
      <c r="D921" s="163">
        <v>19.3</v>
      </c>
      <c r="E921" s="163" t="s">
        <v>195</v>
      </c>
      <c r="F921" s="162">
        <v>2021</v>
      </c>
      <c r="G921" s="164">
        <v>0</v>
      </c>
      <c r="H921" s="164">
        <v>9674</v>
      </c>
      <c r="I921" s="164">
        <v>594</v>
      </c>
      <c r="J921" s="164">
        <v>422</v>
      </c>
    </row>
    <row r="922" spans="1:10" ht="14.5" x14ac:dyDescent="0.35">
      <c r="A922" s="162">
        <v>15563</v>
      </c>
      <c r="B922" s="162" t="s">
        <v>1115</v>
      </c>
      <c r="D922" s="163">
        <v>19.399999999999999</v>
      </c>
      <c r="E922" s="163" t="s">
        <v>195</v>
      </c>
      <c r="F922" s="162">
        <v>2021</v>
      </c>
      <c r="G922" s="164">
        <v>21212</v>
      </c>
      <c r="H922" s="164">
        <v>0</v>
      </c>
      <c r="I922" s="164">
        <v>0</v>
      </c>
      <c r="J922" s="164">
        <v>0</v>
      </c>
    </row>
    <row r="923" spans="1:10" ht="14.5" x14ac:dyDescent="0.35">
      <c r="A923" s="162">
        <v>15563</v>
      </c>
      <c r="B923" s="162" t="s">
        <v>1116</v>
      </c>
      <c r="D923" s="163">
        <v>21.1</v>
      </c>
      <c r="E923" s="163" t="s">
        <v>195</v>
      </c>
      <c r="F923" s="162">
        <v>2021</v>
      </c>
      <c r="G923" s="164">
        <v>2131737</v>
      </c>
      <c r="H923" s="164">
        <v>4395</v>
      </c>
      <c r="I923" s="164">
        <v>270</v>
      </c>
      <c r="J923" s="164">
        <v>192</v>
      </c>
    </row>
    <row r="924" spans="1:10" ht="14.5" x14ac:dyDescent="0.35">
      <c r="A924" s="162">
        <v>15580</v>
      </c>
      <c r="B924" s="162" t="s">
        <v>1117</v>
      </c>
      <c r="D924" s="163">
        <v>2.1</v>
      </c>
      <c r="E924" s="163" t="s">
        <v>195</v>
      </c>
      <c r="F924" s="162">
        <v>2021</v>
      </c>
      <c r="G924" s="164">
        <v>40360</v>
      </c>
      <c r="H924" s="164">
        <v>3431</v>
      </c>
      <c r="I924" s="164">
        <v>81</v>
      </c>
      <c r="J924" s="164">
        <v>97</v>
      </c>
    </row>
    <row r="925" spans="1:10" ht="14.5" x14ac:dyDescent="0.35">
      <c r="A925" s="162">
        <v>15580</v>
      </c>
      <c r="B925" s="162" t="s">
        <v>1118</v>
      </c>
      <c r="D925" s="163">
        <v>5.2</v>
      </c>
      <c r="E925" s="163" t="s">
        <v>195</v>
      </c>
      <c r="F925" s="162">
        <v>2021</v>
      </c>
      <c r="G925" s="164">
        <v>226</v>
      </c>
      <c r="H925" s="164">
        <v>7421</v>
      </c>
      <c r="I925" s="164">
        <v>120</v>
      </c>
      <c r="J925" s="164">
        <v>123</v>
      </c>
    </row>
    <row r="926" spans="1:10" ht="14.5" x14ac:dyDescent="0.35">
      <c r="A926" s="162">
        <v>15580</v>
      </c>
      <c r="B926" s="162" t="s">
        <v>1119</v>
      </c>
      <c r="D926" s="163">
        <v>9</v>
      </c>
      <c r="E926" s="163" t="s">
        <v>195</v>
      </c>
      <c r="F926" s="162">
        <v>2021</v>
      </c>
      <c r="G926" s="164">
        <v>43258</v>
      </c>
      <c r="H926" s="164">
        <v>6392</v>
      </c>
      <c r="I926" s="164">
        <v>139</v>
      </c>
      <c r="J926" s="164">
        <v>173</v>
      </c>
    </row>
    <row r="927" spans="1:10" ht="14.5" x14ac:dyDescent="0.35">
      <c r="A927" s="162">
        <v>15580</v>
      </c>
      <c r="B927" s="162" t="s">
        <v>1120</v>
      </c>
      <c r="D927" s="163">
        <v>17.100000000000001</v>
      </c>
      <c r="E927" s="163" t="s">
        <v>195</v>
      </c>
      <c r="F927" s="162">
        <v>2021</v>
      </c>
      <c r="G927" s="164">
        <v>88441</v>
      </c>
      <c r="H927" s="164">
        <v>27355</v>
      </c>
      <c r="I927" s="164">
        <v>495</v>
      </c>
      <c r="J927" s="164">
        <v>632</v>
      </c>
    </row>
    <row r="928" spans="1:10" ht="14.5" x14ac:dyDescent="0.35">
      <c r="A928" s="162">
        <v>15580</v>
      </c>
      <c r="B928" s="162" t="s">
        <v>1121</v>
      </c>
      <c r="D928" s="163">
        <v>17.2</v>
      </c>
      <c r="E928" s="163" t="s">
        <v>195</v>
      </c>
      <c r="F928" s="162">
        <v>2021</v>
      </c>
      <c r="G928" s="164">
        <v>18255964</v>
      </c>
      <c r="H928" s="164">
        <v>184676</v>
      </c>
      <c r="I928" s="164">
        <v>3035</v>
      </c>
      <c r="J928" s="164">
        <v>1636</v>
      </c>
    </row>
    <row r="929" spans="1:10" ht="14.5" x14ac:dyDescent="0.35">
      <c r="A929" s="162">
        <v>15580</v>
      </c>
      <c r="B929" s="162" t="s">
        <v>1122</v>
      </c>
      <c r="D929" s="163">
        <v>18</v>
      </c>
      <c r="E929" s="163" t="s">
        <v>195</v>
      </c>
      <c r="F929" s="162">
        <v>2021</v>
      </c>
      <c r="G929" s="164">
        <v>5040</v>
      </c>
      <c r="H929" s="164">
        <v>1174</v>
      </c>
      <c r="I929" s="164">
        <v>17</v>
      </c>
      <c r="J929" s="164">
        <v>30</v>
      </c>
    </row>
    <row r="930" spans="1:10" ht="14.5" x14ac:dyDescent="0.35">
      <c r="A930" s="162">
        <v>15580</v>
      </c>
      <c r="B930" s="162" t="s">
        <v>1123</v>
      </c>
      <c r="D930" s="163">
        <v>19.3</v>
      </c>
      <c r="E930" s="163" t="s">
        <v>195</v>
      </c>
      <c r="F930" s="162">
        <v>2021</v>
      </c>
      <c r="G930" s="164">
        <v>14763</v>
      </c>
      <c r="H930" s="164">
        <v>52010</v>
      </c>
      <c r="I930" s="164">
        <v>1484</v>
      </c>
      <c r="J930" s="164">
        <v>1762</v>
      </c>
    </row>
    <row r="931" spans="1:10" ht="14.5" x14ac:dyDescent="0.35">
      <c r="A931" s="162">
        <v>15580</v>
      </c>
      <c r="B931" s="162" t="s">
        <v>1124</v>
      </c>
      <c r="D931" s="163">
        <v>19.399999999999999</v>
      </c>
      <c r="E931" s="163" t="s">
        <v>195</v>
      </c>
      <c r="F931" s="162">
        <v>2021</v>
      </c>
      <c r="G931" s="164">
        <v>1757020</v>
      </c>
      <c r="H931" s="164">
        <v>0</v>
      </c>
      <c r="I931" s="164">
        <v>0</v>
      </c>
      <c r="J931" s="164">
        <v>0</v>
      </c>
    </row>
    <row r="932" spans="1:10" ht="14.5" x14ac:dyDescent="0.35">
      <c r="A932" s="162">
        <v>15580</v>
      </c>
      <c r="B932" s="162" t="s">
        <v>1125</v>
      </c>
      <c r="D932" s="163">
        <v>21.2</v>
      </c>
      <c r="E932" s="163" t="s">
        <v>195</v>
      </c>
      <c r="F932" s="162">
        <v>2021</v>
      </c>
      <c r="G932" s="164">
        <v>383503</v>
      </c>
      <c r="H932" s="164">
        <v>20416</v>
      </c>
      <c r="I932" s="164">
        <v>549</v>
      </c>
      <c r="J932" s="164">
        <v>605</v>
      </c>
    </row>
    <row r="933" spans="1:10" ht="14.5" x14ac:dyDescent="0.35">
      <c r="A933" s="162">
        <v>15679</v>
      </c>
      <c r="B933" s="162" t="s">
        <v>1126</v>
      </c>
      <c r="D933" s="163">
        <v>5.0999999999999996</v>
      </c>
      <c r="E933" s="163" t="s">
        <v>195</v>
      </c>
      <c r="F933" s="162">
        <v>2021</v>
      </c>
      <c r="G933" s="164">
        <v>989189</v>
      </c>
      <c r="H933" s="164">
        <v>3854</v>
      </c>
      <c r="I933" s="164">
        <v>467</v>
      </c>
      <c r="J933" s="164">
        <v>923</v>
      </c>
    </row>
    <row r="934" spans="1:10" ht="14.5" x14ac:dyDescent="0.35">
      <c r="A934" s="162">
        <v>15679</v>
      </c>
      <c r="B934" s="162" t="s">
        <v>1127</v>
      </c>
      <c r="D934" s="163">
        <v>5.2</v>
      </c>
      <c r="E934" s="163" t="s">
        <v>195</v>
      </c>
      <c r="F934" s="162">
        <v>2021</v>
      </c>
      <c r="G934" s="164">
        <v>368811</v>
      </c>
      <c r="H934" s="164">
        <v>1067</v>
      </c>
      <c r="I934" s="164">
        <v>120</v>
      </c>
      <c r="J934" s="164">
        <v>253</v>
      </c>
    </row>
    <row r="935" spans="1:10" ht="14.5" x14ac:dyDescent="0.35">
      <c r="A935" s="162">
        <v>15756</v>
      </c>
      <c r="B935" s="162" t="s">
        <v>1128</v>
      </c>
      <c r="D935" s="163">
        <v>17.100000000000001</v>
      </c>
      <c r="E935" s="163" t="s">
        <v>195</v>
      </c>
      <c r="F935" s="162">
        <v>2021</v>
      </c>
      <c r="G935" s="164">
        <v>20280</v>
      </c>
      <c r="H935" s="164">
        <v>2743</v>
      </c>
      <c r="I935" s="164">
        <v>430</v>
      </c>
      <c r="J935" s="164">
        <v>0</v>
      </c>
    </row>
    <row r="936" spans="1:10" ht="14.5" x14ac:dyDescent="0.35">
      <c r="A936" s="162">
        <v>15756</v>
      </c>
      <c r="B936" s="162" t="s">
        <v>1129</v>
      </c>
      <c r="D936" s="163">
        <v>17.2</v>
      </c>
      <c r="E936" s="163" t="s">
        <v>195</v>
      </c>
      <c r="F936" s="162">
        <v>2021</v>
      </c>
      <c r="G936" s="164">
        <v>355239</v>
      </c>
      <c r="H936" s="164">
        <v>7902</v>
      </c>
      <c r="I936" s="164">
        <v>1239</v>
      </c>
      <c r="J936" s="164">
        <v>0</v>
      </c>
    </row>
    <row r="937" spans="1:10" ht="14.5" x14ac:dyDescent="0.35">
      <c r="A937" s="162">
        <v>15816</v>
      </c>
      <c r="B937" s="162" t="s">
        <v>1130</v>
      </c>
      <c r="D937" s="163">
        <v>1</v>
      </c>
      <c r="E937" s="163" t="s">
        <v>195</v>
      </c>
      <c r="F937" s="162">
        <v>2021</v>
      </c>
      <c r="G937" s="164">
        <v>375232</v>
      </c>
      <c r="H937" s="164">
        <v>629</v>
      </c>
      <c r="I937" s="164">
        <v>0</v>
      </c>
      <c r="J937" s="164">
        <v>5</v>
      </c>
    </row>
    <row r="938" spans="1:10" ht="14.5" x14ac:dyDescent="0.35">
      <c r="A938" s="162">
        <v>15816</v>
      </c>
      <c r="B938" s="162" t="s">
        <v>1131</v>
      </c>
      <c r="D938" s="163">
        <v>2.1</v>
      </c>
      <c r="E938" s="163" t="s">
        <v>195</v>
      </c>
      <c r="F938" s="162">
        <v>2021</v>
      </c>
      <c r="G938" s="164">
        <v>3979990</v>
      </c>
      <c r="H938" s="164">
        <v>6128</v>
      </c>
      <c r="I938" s="164">
        <v>-2</v>
      </c>
      <c r="J938" s="164">
        <v>51</v>
      </c>
    </row>
    <row r="939" spans="1:10" ht="14.5" x14ac:dyDescent="0.35">
      <c r="A939" s="162">
        <v>15816</v>
      </c>
      <c r="B939" s="162" t="s">
        <v>1132</v>
      </c>
      <c r="D939" s="163">
        <v>4</v>
      </c>
      <c r="E939" s="163" t="s">
        <v>195</v>
      </c>
      <c r="F939" s="162">
        <v>2021</v>
      </c>
      <c r="G939" s="164">
        <v>104051810</v>
      </c>
      <c r="H939" s="164">
        <v>148875</v>
      </c>
      <c r="I939" s="164">
        <v>-57</v>
      </c>
      <c r="J939" s="164">
        <v>1250</v>
      </c>
    </row>
    <row r="940" spans="1:10" ht="14.5" x14ac:dyDescent="0.35">
      <c r="A940" s="162">
        <v>15816</v>
      </c>
      <c r="B940" s="162" t="s">
        <v>1133</v>
      </c>
      <c r="D940" s="163">
        <v>17.100000000000001</v>
      </c>
      <c r="E940" s="163" t="s">
        <v>195</v>
      </c>
      <c r="F940" s="162">
        <v>2021</v>
      </c>
      <c r="G940" s="164">
        <v>240532</v>
      </c>
      <c r="H940" s="164">
        <v>336</v>
      </c>
      <c r="I940" s="164">
        <v>0</v>
      </c>
      <c r="J940" s="164">
        <v>3</v>
      </c>
    </row>
    <row r="941" spans="1:10" ht="14.5" x14ac:dyDescent="0.35">
      <c r="A941" s="162">
        <v>15865</v>
      </c>
      <c r="B941" s="162" t="s">
        <v>1134</v>
      </c>
      <c r="D941" s="163">
        <v>11</v>
      </c>
      <c r="E941" s="163" t="s">
        <v>195</v>
      </c>
      <c r="F941" s="162">
        <v>2021</v>
      </c>
      <c r="G941" s="164">
        <v>5145484</v>
      </c>
      <c r="H941" s="164">
        <v>62053</v>
      </c>
      <c r="I941" s="164">
        <v>6538</v>
      </c>
      <c r="J941" s="164">
        <v>6086</v>
      </c>
    </row>
    <row r="942" spans="1:10" ht="14.5" x14ac:dyDescent="0.35">
      <c r="A942" s="162">
        <v>15911</v>
      </c>
      <c r="B942" s="162" t="s">
        <v>1135</v>
      </c>
      <c r="D942" s="163">
        <v>17.100000000000001</v>
      </c>
      <c r="E942" s="163" t="s">
        <v>195</v>
      </c>
      <c r="F942" s="162">
        <v>2021</v>
      </c>
      <c r="G942" s="164">
        <v>14899</v>
      </c>
      <c r="H942" s="164">
        <v>138</v>
      </c>
      <c r="I942" s="164">
        <v>9</v>
      </c>
      <c r="J942" s="164">
        <v>12</v>
      </c>
    </row>
    <row r="943" spans="1:10" ht="14.5" x14ac:dyDescent="0.35">
      <c r="A943" s="162">
        <v>15911</v>
      </c>
      <c r="B943" s="162" t="s">
        <v>1136</v>
      </c>
      <c r="D943" s="163">
        <v>19.3</v>
      </c>
      <c r="E943" s="163" t="s">
        <v>195</v>
      </c>
      <c r="F943" s="162">
        <v>2021</v>
      </c>
      <c r="G943" s="164">
        <v>30331</v>
      </c>
      <c r="H943" s="164">
        <v>38611</v>
      </c>
      <c r="I943" s="164">
        <v>2731</v>
      </c>
      <c r="J943" s="164">
        <v>3674</v>
      </c>
    </row>
    <row r="944" spans="1:10" ht="14.5" x14ac:dyDescent="0.35">
      <c r="A944" s="162">
        <v>15911</v>
      </c>
      <c r="B944" s="162" t="s">
        <v>1137</v>
      </c>
      <c r="D944" s="163">
        <v>19.399999999999999</v>
      </c>
      <c r="E944" s="163" t="s">
        <v>195</v>
      </c>
      <c r="F944" s="162">
        <v>2021</v>
      </c>
      <c r="G944" s="164">
        <v>7483836</v>
      </c>
      <c r="H944" s="164">
        <v>0</v>
      </c>
      <c r="I944" s="164">
        <v>0</v>
      </c>
      <c r="J944" s="164">
        <v>0</v>
      </c>
    </row>
    <row r="945" spans="1:10" ht="14.5" x14ac:dyDescent="0.35">
      <c r="A945" s="162">
        <v>15911</v>
      </c>
      <c r="B945" s="162" t="s">
        <v>1138</v>
      </c>
      <c r="D945" s="163">
        <v>21.2</v>
      </c>
      <c r="E945" s="163" t="s">
        <v>195</v>
      </c>
      <c r="F945" s="162">
        <v>2021</v>
      </c>
      <c r="G945" s="164">
        <v>649471</v>
      </c>
      <c r="H945" s="164">
        <v>8010</v>
      </c>
      <c r="I945" s="164">
        <v>557</v>
      </c>
      <c r="J945" s="164">
        <v>756</v>
      </c>
    </row>
    <row r="946" spans="1:10" ht="14.5" x14ac:dyDescent="0.35">
      <c r="A946" s="162">
        <v>15954</v>
      </c>
      <c r="B946" s="162" t="s">
        <v>1139</v>
      </c>
      <c r="D946" s="163">
        <v>1</v>
      </c>
      <c r="E946" s="163" t="s">
        <v>195</v>
      </c>
      <c r="F946" s="162">
        <v>2021</v>
      </c>
      <c r="G946" s="164">
        <v>12976</v>
      </c>
      <c r="H946" s="164">
        <v>60</v>
      </c>
      <c r="I946" s="164">
        <v>0</v>
      </c>
      <c r="J946" s="164">
        <v>0</v>
      </c>
    </row>
    <row r="947" spans="1:10" ht="14.5" x14ac:dyDescent="0.35">
      <c r="A947" s="162">
        <v>15954</v>
      </c>
      <c r="B947" s="162" t="s">
        <v>1140</v>
      </c>
      <c r="D947" s="163">
        <v>2.1</v>
      </c>
      <c r="E947" s="163" t="s">
        <v>195</v>
      </c>
      <c r="F947" s="162">
        <v>2021</v>
      </c>
      <c r="G947" s="164">
        <v>36389</v>
      </c>
      <c r="H947" s="164">
        <v>98</v>
      </c>
      <c r="I947" s="164">
        <v>0</v>
      </c>
      <c r="J947" s="164">
        <v>0</v>
      </c>
    </row>
    <row r="948" spans="1:10" ht="14.5" x14ac:dyDescent="0.35">
      <c r="A948" s="162">
        <v>15954</v>
      </c>
      <c r="B948" s="162" t="s">
        <v>1141</v>
      </c>
      <c r="D948" s="163">
        <v>5.0999999999999996</v>
      </c>
      <c r="E948" s="163" t="s">
        <v>195</v>
      </c>
      <c r="F948" s="162">
        <v>2021</v>
      </c>
      <c r="G948" s="164">
        <v>8232360</v>
      </c>
      <c r="H948" s="164">
        <v>26164</v>
      </c>
      <c r="I948" s="164">
        <v>18</v>
      </c>
      <c r="J948" s="164">
        <v>10</v>
      </c>
    </row>
    <row r="949" spans="1:10" ht="14.5" x14ac:dyDescent="0.35">
      <c r="A949" s="162">
        <v>15954</v>
      </c>
      <c r="B949" s="162" t="s">
        <v>1142</v>
      </c>
      <c r="D949" s="163">
        <v>5.2</v>
      </c>
      <c r="E949" s="163" t="s">
        <v>195</v>
      </c>
      <c r="F949" s="162">
        <v>2021</v>
      </c>
      <c r="G949" s="164">
        <v>3759683</v>
      </c>
      <c r="H949" s="164">
        <v>11561</v>
      </c>
      <c r="I949" s="164">
        <v>8</v>
      </c>
      <c r="J949" s="164">
        <v>5</v>
      </c>
    </row>
    <row r="950" spans="1:10" ht="14.5" x14ac:dyDescent="0.35">
      <c r="A950" s="162">
        <v>15954</v>
      </c>
      <c r="B950" s="162" t="s">
        <v>1143</v>
      </c>
      <c r="D950" s="163">
        <v>9</v>
      </c>
      <c r="E950" s="163" t="s">
        <v>195</v>
      </c>
      <c r="F950" s="162">
        <v>2021</v>
      </c>
      <c r="G950" s="164">
        <v>26768</v>
      </c>
      <c r="H950" s="164">
        <v>864</v>
      </c>
      <c r="I950" s="164">
        <v>1</v>
      </c>
      <c r="J950" s="164">
        <v>0</v>
      </c>
    </row>
    <row r="951" spans="1:10" ht="14.5" x14ac:dyDescent="0.35">
      <c r="A951" s="162">
        <v>15954</v>
      </c>
      <c r="B951" s="162" t="s">
        <v>1144</v>
      </c>
      <c r="D951" s="163">
        <v>17.100000000000001</v>
      </c>
      <c r="E951" s="163" t="s">
        <v>195</v>
      </c>
      <c r="F951" s="162">
        <v>2021</v>
      </c>
      <c r="G951" s="164">
        <v>857348</v>
      </c>
      <c r="H951" s="164">
        <v>2976</v>
      </c>
      <c r="I951" s="164">
        <v>3</v>
      </c>
      <c r="J951" s="164">
        <v>1</v>
      </c>
    </row>
    <row r="952" spans="1:10" ht="14.5" x14ac:dyDescent="0.35">
      <c r="A952" s="162">
        <v>15954</v>
      </c>
      <c r="B952" s="162" t="s">
        <v>1145</v>
      </c>
      <c r="D952" s="163">
        <v>17.2</v>
      </c>
      <c r="E952" s="163" t="s">
        <v>195</v>
      </c>
      <c r="F952" s="162">
        <v>2021</v>
      </c>
      <c r="G952" s="164">
        <v>12121</v>
      </c>
      <c r="H952" s="164">
        <v>82</v>
      </c>
      <c r="I952" s="164">
        <v>0</v>
      </c>
      <c r="J952" s="164">
        <v>0</v>
      </c>
    </row>
    <row r="953" spans="1:10" ht="14.5" x14ac:dyDescent="0.35">
      <c r="A953" s="162">
        <v>15954</v>
      </c>
      <c r="B953" s="162" t="s">
        <v>1146</v>
      </c>
      <c r="D953" s="163">
        <v>18</v>
      </c>
      <c r="E953" s="163" t="s">
        <v>195</v>
      </c>
      <c r="F953" s="162">
        <v>2021</v>
      </c>
      <c r="G953" s="164">
        <v>9335</v>
      </c>
      <c r="H953" s="164">
        <v>90</v>
      </c>
      <c r="I953" s="164">
        <v>0</v>
      </c>
      <c r="J953" s="164">
        <v>0</v>
      </c>
    </row>
    <row r="954" spans="1:10" ht="14.5" x14ac:dyDescent="0.35">
      <c r="A954" s="162">
        <v>15954</v>
      </c>
      <c r="B954" s="162" t="s">
        <v>1147</v>
      </c>
      <c r="D954" s="163">
        <v>19.3</v>
      </c>
      <c r="E954" s="163" t="s">
        <v>195</v>
      </c>
      <c r="F954" s="162">
        <v>2021</v>
      </c>
      <c r="G954" s="164">
        <v>7116</v>
      </c>
      <c r="H954" s="164">
        <v>47998</v>
      </c>
      <c r="I954" s="164">
        <v>35</v>
      </c>
      <c r="J954" s="164">
        <v>19</v>
      </c>
    </row>
    <row r="955" spans="1:10" ht="14.5" x14ac:dyDescent="0.35">
      <c r="A955" s="162">
        <v>15954</v>
      </c>
      <c r="B955" s="162" t="s">
        <v>1148</v>
      </c>
      <c r="D955" s="163">
        <v>19.399999999999999</v>
      </c>
      <c r="E955" s="163" t="s">
        <v>195</v>
      </c>
      <c r="F955" s="162">
        <v>2021</v>
      </c>
      <c r="G955" s="164">
        <v>3562167</v>
      </c>
      <c r="H955" s="164">
        <v>0</v>
      </c>
      <c r="I955" s="164">
        <v>0</v>
      </c>
      <c r="J955" s="164">
        <v>0</v>
      </c>
    </row>
    <row r="956" spans="1:10" ht="14.5" x14ac:dyDescent="0.35">
      <c r="A956" s="162">
        <v>15954</v>
      </c>
      <c r="B956" s="162" t="s">
        <v>1149</v>
      </c>
      <c r="D956" s="163">
        <v>21.2</v>
      </c>
      <c r="E956" s="163" t="s">
        <v>195</v>
      </c>
      <c r="F956" s="162">
        <v>2021</v>
      </c>
      <c r="G956" s="164">
        <v>1026847</v>
      </c>
      <c r="H956" s="164">
        <v>9402</v>
      </c>
      <c r="I956" s="164">
        <v>6</v>
      </c>
      <c r="J956" s="164">
        <v>3</v>
      </c>
    </row>
    <row r="957" spans="1:10" ht="14.5" x14ac:dyDescent="0.35">
      <c r="A957" s="162">
        <v>16023</v>
      </c>
      <c r="B957" s="162" t="s">
        <v>1150</v>
      </c>
      <c r="D957" s="163">
        <v>4</v>
      </c>
      <c r="E957" s="163" t="s">
        <v>195</v>
      </c>
      <c r="F957" s="162">
        <v>2021</v>
      </c>
      <c r="G957" s="164">
        <v>67073060</v>
      </c>
      <c r="H957" s="164">
        <v>308479</v>
      </c>
      <c r="I957" s="164">
        <v>30984</v>
      </c>
      <c r="J957" s="164">
        <v>29570</v>
      </c>
    </row>
    <row r="958" spans="1:10" ht="14.5" x14ac:dyDescent="0.35">
      <c r="A958" s="162">
        <v>16023</v>
      </c>
      <c r="B958" s="162" t="s">
        <v>1151</v>
      </c>
      <c r="D958" s="163">
        <v>9</v>
      </c>
      <c r="E958" s="163" t="s">
        <v>195</v>
      </c>
      <c r="F958" s="162">
        <v>2021</v>
      </c>
      <c r="G958" s="164">
        <v>5452009</v>
      </c>
      <c r="H958" s="164">
        <v>64049</v>
      </c>
      <c r="I958" s="164">
        <v>6811</v>
      </c>
      <c r="J958" s="164">
        <v>6501</v>
      </c>
    </row>
    <row r="959" spans="1:10" ht="14.5" x14ac:dyDescent="0.35">
      <c r="A959" s="162">
        <v>16024</v>
      </c>
      <c r="B959" s="162" t="s">
        <v>1152</v>
      </c>
      <c r="D959" s="163">
        <v>1</v>
      </c>
      <c r="E959" s="163" t="s">
        <v>195</v>
      </c>
      <c r="F959" s="162">
        <v>2021</v>
      </c>
      <c r="G959" s="164">
        <v>1219272</v>
      </c>
      <c r="H959" s="164">
        <v>11113</v>
      </c>
      <c r="I959" s="164">
        <v>4012</v>
      </c>
      <c r="J959" s="164">
        <v>905</v>
      </c>
    </row>
    <row r="960" spans="1:10" ht="14.5" x14ac:dyDescent="0.35">
      <c r="A960" s="162">
        <v>16024</v>
      </c>
      <c r="B960" s="162" t="s">
        <v>1153</v>
      </c>
      <c r="D960" s="163">
        <v>2.1</v>
      </c>
      <c r="E960" s="163" t="s">
        <v>195</v>
      </c>
      <c r="F960" s="162">
        <v>2021</v>
      </c>
      <c r="G960" s="164">
        <v>3460311</v>
      </c>
      <c r="H960" s="164">
        <v>14417</v>
      </c>
      <c r="I960" s="164">
        <v>5103</v>
      </c>
      <c r="J960" s="164">
        <v>1016</v>
      </c>
    </row>
    <row r="961" spans="1:10" ht="14.5" x14ac:dyDescent="0.35">
      <c r="A961" s="162">
        <v>16024</v>
      </c>
      <c r="B961" s="162" t="s">
        <v>1154</v>
      </c>
      <c r="D961" s="163">
        <v>9</v>
      </c>
      <c r="E961" s="163" t="s">
        <v>195</v>
      </c>
      <c r="F961" s="162">
        <v>2021</v>
      </c>
      <c r="G961" s="164">
        <v>1150315</v>
      </c>
      <c r="H961" s="164">
        <v>6049</v>
      </c>
      <c r="I961" s="164">
        <v>2045</v>
      </c>
      <c r="J961" s="164">
        <v>516</v>
      </c>
    </row>
    <row r="962" spans="1:10" ht="14.5" x14ac:dyDescent="0.35">
      <c r="A962" s="162">
        <v>16024</v>
      </c>
      <c r="B962" s="162" t="s">
        <v>1155</v>
      </c>
      <c r="D962" s="163">
        <v>17.100000000000001</v>
      </c>
      <c r="E962" s="163" t="s">
        <v>195</v>
      </c>
      <c r="F962" s="162">
        <v>2021</v>
      </c>
      <c r="G962" s="164">
        <v>6520498</v>
      </c>
      <c r="H962" s="164">
        <v>35981</v>
      </c>
      <c r="I962" s="164">
        <v>6291</v>
      </c>
      <c r="J962" s="164">
        <v>2560</v>
      </c>
    </row>
    <row r="963" spans="1:10" ht="14.5" x14ac:dyDescent="0.35">
      <c r="A963" s="162">
        <v>16024</v>
      </c>
      <c r="B963" s="162" t="s">
        <v>1156</v>
      </c>
      <c r="D963" s="163">
        <v>17.2</v>
      </c>
      <c r="E963" s="163" t="s">
        <v>195</v>
      </c>
      <c r="F963" s="162">
        <v>2021</v>
      </c>
      <c r="G963" s="164">
        <v>241131</v>
      </c>
      <c r="H963" s="164">
        <v>3285</v>
      </c>
      <c r="I963" s="164">
        <v>632</v>
      </c>
      <c r="J963" s="164">
        <v>306</v>
      </c>
    </row>
    <row r="964" spans="1:10" ht="14.5" x14ac:dyDescent="0.35">
      <c r="A964" s="162">
        <v>16024</v>
      </c>
      <c r="B964" s="162" t="s">
        <v>1157</v>
      </c>
      <c r="D964" s="163">
        <v>18</v>
      </c>
      <c r="E964" s="163" t="s">
        <v>195</v>
      </c>
      <c r="F964" s="162">
        <v>2021</v>
      </c>
      <c r="G964" s="164">
        <v>907140</v>
      </c>
      <c r="H964" s="164">
        <v>5841</v>
      </c>
      <c r="I964" s="164">
        <v>1136</v>
      </c>
      <c r="J964" s="164">
        <v>678</v>
      </c>
    </row>
    <row r="965" spans="1:10" ht="14.5" x14ac:dyDescent="0.35">
      <c r="A965" s="162">
        <v>16024</v>
      </c>
      <c r="B965" s="162" t="s">
        <v>1158</v>
      </c>
      <c r="D965" s="163">
        <v>19.3</v>
      </c>
      <c r="E965" s="163" t="s">
        <v>195</v>
      </c>
      <c r="F965" s="162">
        <v>2021</v>
      </c>
      <c r="G965" s="164">
        <v>22261</v>
      </c>
      <c r="H965" s="164">
        <v>41624</v>
      </c>
      <c r="I965" s="164">
        <v>7258</v>
      </c>
      <c r="J965" s="164">
        <v>2258</v>
      </c>
    </row>
    <row r="966" spans="1:10" ht="14.5" x14ac:dyDescent="0.35">
      <c r="A966" s="162">
        <v>16024</v>
      </c>
      <c r="B966" s="162" t="s">
        <v>1159</v>
      </c>
      <c r="D966" s="163">
        <v>19.399999999999999</v>
      </c>
      <c r="E966" s="163" t="s">
        <v>195</v>
      </c>
      <c r="F966" s="162">
        <v>2021</v>
      </c>
      <c r="G966" s="164">
        <v>9488881</v>
      </c>
      <c r="H966" s="164">
        <v>0</v>
      </c>
      <c r="I966" s="164">
        <v>0</v>
      </c>
      <c r="J966" s="164">
        <v>0</v>
      </c>
    </row>
    <row r="967" spans="1:10" ht="14.5" x14ac:dyDescent="0.35">
      <c r="A967" s="162">
        <v>16024</v>
      </c>
      <c r="B967" s="162" t="s">
        <v>1160</v>
      </c>
      <c r="D967" s="163">
        <v>21.2</v>
      </c>
      <c r="E967" s="163" t="s">
        <v>195</v>
      </c>
      <c r="F967" s="162">
        <v>2021</v>
      </c>
      <c r="G967" s="164">
        <v>3060734</v>
      </c>
      <c r="H967" s="164">
        <v>18126</v>
      </c>
      <c r="I967" s="164">
        <v>3347</v>
      </c>
      <c r="J967" s="164">
        <v>1222</v>
      </c>
    </row>
    <row r="968" spans="1:10" ht="14.5" x14ac:dyDescent="0.35">
      <c r="A968" s="162">
        <v>16024</v>
      </c>
      <c r="B968" s="162" t="s">
        <v>1161</v>
      </c>
      <c r="D968" s="163">
        <v>23</v>
      </c>
      <c r="E968" s="163" t="s">
        <v>195</v>
      </c>
      <c r="F968" s="162">
        <v>2021</v>
      </c>
      <c r="G968" s="164">
        <v>37191</v>
      </c>
      <c r="H968" s="164">
        <v>671</v>
      </c>
      <c r="I968" s="164">
        <v>123</v>
      </c>
      <c r="J968" s="164">
        <v>23</v>
      </c>
    </row>
    <row r="969" spans="1:10" ht="14.5" x14ac:dyDescent="0.35">
      <c r="A969" s="162">
        <v>16044</v>
      </c>
      <c r="B969" s="162" t="s">
        <v>1162</v>
      </c>
      <c r="D969" s="163">
        <v>17.100000000000001</v>
      </c>
      <c r="E969" s="163" t="s">
        <v>195</v>
      </c>
      <c r="F969" s="162">
        <v>2021</v>
      </c>
      <c r="G969" s="164">
        <v>946217</v>
      </c>
      <c r="H969" s="164">
        <v>6612</v>
      </c>
      <c r="I969" s="164">
        <v>220</v>
      </c>
      <c r="J969" s="164">
        <v>330</v>
      </c>
    </row>
    <row r="970" spans="1:10" ht="14.5" x14ac:dyDescent="0.35">
      <c r="A970" s="162">
        <v>16044</v>
      </c>
      <c r="B970" s="162" t="s">
        <v>1163</v>
      </c>
      <c r="D970" s="163">
        <v>17.2</v>
      </c>
      <c r="E970" s="163" t="s">
        <v>195</v>
      </c>
      <c r="F970" s="162">
        <v>2021</v>
      </c>
      <c r="G970" s="164">
        <v>8672</v>
      </c>
      <c r="H970" s="164">
        <v>89</v>
      </c>
      <c r="I970" s="164">
        <v>3</v>
      </c>
      <c r="J970" s="164">
        <v>4</v>
      </c>
    </row>
    <row r="971" spans="1:10" ht="14.5" x14ac:dyDescent="0.35">
      <c r="A971" s="162">
        <v>16044</v>
      </c>
      <c r="B971" s="162" t="s">
        <v>1164</v>
      </c>
      <c r="D971" s="163">
        <v>18</v>
      </c>
      <c r="E971" s="163" t="s">
        <v>195</v>
      </c>
      <c r="F971" s="162">
        <v>2021</v>
      </c>
      <c r="G971" s="164">
        <v>219215</v>
      </c>
      <c r="H971" s="164">
        <v>882</v>
      </c>
      <c r="I971" s="164">
        <v>29</v>
      </c>
      <c r="J971" s="164">
        <v>44</v>
      </c>
    </row>
    <row r="972" spans="1:10" ht="14.5" x14ac:dyDescent="0.35">
      <c r="A972" s="162">
        <v>16044</v>
      </c>
      <c r="B972" s="162" t="s">
        <v>1165</v>
      </c>
      <c r="D972" s="163">
        <v>19.3</v>
      </c>
      <c r="E972" s="163" t="s">
        <v>195</v>
      </c>
      <c r="F972" s="162">
        <v>2021</v>
      </c>
      <c r="G972" s="164">
        <v>48573</v>
      </c>
      <c r="H972" s="164">
        <v>114930</v>
      </c>
      <c r="I972" s="164">
        <v>3824</v>
      </c>
      <c r="J972" s="164">
        <v>5736</v>
      </c>
    </row>
    <row r="973" spans="1:10" ht="14.5" x14ac:dyDescent="0.35">
      <c r="A973" s="162">
        <v>16044</v>
      </c>
      <c r="B973" s="162" t="s">
        <v>1166</v>
      </c>
      <c r="D973" s="163">
        <v>19.399999999999999</v>
      </c>
      <c r="E973" s="163" t="s">
        <v>195</v>
      </c>
      <c r="F973" s="162">
        <v>2021</v>
      </c>
      <c r="G973" s="164">
        <v>14548708</v>
      </c>
      <c r="H973" s="164">
        <v>0</v>
      </c>
      <c r="I973" s="164">
        <v>0</v>
      </c>
      <c r="J973" s="164">
        <v>0</v>
      </c>
    </row>
    <row r="974" spans="1:10" ht="14.5" x14ac:dyDescent="0.35">
      <c r="A974" s="162">
        <v>16044</v>
      </c>
      <c r="B974" s="162" t="s">
        <v>1167</v>
      </c>
      <c r="D974" s="163">
        <v>21.2</v>
      </c>
      <c r="E974" s="163" t="s">
        <v>195</v>
      </c>
      <c r="F974" s="162">
        <v>2021</v>
      </c>
      <c r="G974" s="164">
        <v>2025029</v>
      </c>
      <c r="H974" s="164">
        <v>24711</v>
      </c>
      <c r="I974" s="164">
        <v>822</v>
      </c>
      <c r="J974" s="164">
        <v>1233</v>
      </c>
    </row>
    <row r="975" spans="1:10" ht="14.5" x14ac:dyDescent="0.35">
      <c r="A975" s="162">
        <v>16045</v>
      </c>
      <c r="B975" s="162" t="s">
        <v>1168</v>
      </c>
      <c r="D975" s="163">
        <v>17.100000000000001</v>
      </c>
      <c r="E975" s="163" t="s">
        <v>195</v>
      </c>
      <c r="F975" s="162">
        <v>2021</v>
      </c>
      <c r="G975" s="164">
        <v>3116804</v>
      </c>
      <c r="H975" s="164">
        <v>47071</v>
      </c>
      <c r="I975" s="164">
        <v>1584</v>
      </c>
      <c r="J975" s="164">
        <v>2377</v>
      </c>
    </row>
    <row r="976" spans="1:10" ht="14.5" x14ac:dyDescent="0.35">
      <c r="A976" s="162">
        <v>16045</v>
      </c>
      <c r="B976" s="162" t="s">
        <v>1169</v>
      </c>
      <c r="D976" s="163">
        <v>17.2</v>
      </c>
      <c r="E976" s="163" t="s">
        <v>195</v>
      </c>
      <c r="F976" s="162">
        <v>2021</v>
      </c>
      <c r="G976" s="164">
        <v>2187</v>
      </c>
      <c r="H976" s="164">
        <v>243</v>
      </c>
      <c r="I976" s="164">
        <v>8</v>
      </c>
      <c r="J976" s="164">
        <v>12</v>
      </c>
    </row>
    <row r="977" spans="1:10" ht="14.5" x14ac:dyDescent="0.35">
      <c r="A977" s="162">
        <v>16045</v>
      </c>
      <c r="B977" s="162" t="s">
        <v>1170</v>
      </c>
      <c r="D977" s="163">
        <v>19.3</v>
      </c>
      <c r="E977" s="163" t="s">
        <v>195</v>
      </c>
      <c r="F977" s="162">
        <v>2021</v>
      </c>
      <c r="G977" s="164">
        <v>14976</v>
      </c>
      <c r="H977" s="164">
        <v>19221</v>
      </c>
      <c r="I977" s="164">
        <v>647</v>
      </c>
      <c r="J977" s="164">
        <v>970</v>
      </c>
    </row>
    <row r="978" spans="1:10" ht="14.5" x14ac:dyDescent="0.35">
      <c r="A978" s="162">
        <v>16045</v>
      </c>
      <c r="B978" s="162" t="s">
        <v>1171</v>
      </c>
      <c r="D978" s="163">
        <v>19.399999999999999</v>
      </c>
      <c r="E978" s="163" t="s">
        <v>195</v>
      </c>
      <c r="F978" s="162">
        <v>2021</v>
      </c>
      <c r="G978" s="164">
        <v>1996015</v>
      </c>
      <c r="H978" s="164">
        <v>0</v>
      </c>
      <c r="I978" s="164">
        <v>0</v>
      </c>
      <c r="J978" s="164">
        <v>0</v>
      </c>
    </row>
    <row r="979" spans="1:10" ht="14.5" x14ac:dyDescent="0.35">
      <c r="A979" s="162">
        <v>16045</v>
      </c>
      <c r="B979" s="162" t="s">
        <v>1172</v>
      </c>
      <c r="D979" s="163">
        <v>21.2</v>
      </c>
      <c r="E979" s="163" t="s">
        <v>195</v>
      </c>
      <c r="F979" s="162">
        <v>2021</v>
      </c>
      <c r="G979" s="164">
        <v>49207</v>
      </c>
      <c r="H979" s="164">
        <v>969</v>
      </c>
      <c r="I979" s="164">
        <v>33</v>
      </c>
      <c r="J979" s="164">
        <v>49</v>
      </c>
    </row>
    <row r="980" spans="1:10" ht="14.5" x14ac:dyDescent="0.35">
      <c r="A980" s="162">
        <v>16047</v>
      </c>
      <c r="B980" s="162" t="s">
        <v>1173</v>
      </c>
      <c r="D980" s="163">
        <v>1</v>
      </c>
      <c r="E980" s="163" t="s">
        <v>195</v>
      </c>
      <c r="F980" s="162">
        <v>2021</v>
      </c>
      <c r="G980" s="164">
        <v>57631</v>
      </c>
      <c r="H980" s="164">
        <v>2017</v>
      </c>
      <c r="I980" s="164">
        <v>0</v>
      </c>
      <c r="J980" s="164">
        <v>444</v>
      </c>
    </row>
    <row r="981" spans="1:10" ht="14.5" x14ac:dyDescent="0.35">
      <c r="A981" s="162">
        <v>16047</v>
      </c>
      <c r="B981" s="162" t="s">
        <v>1174</v>
      </c>
      <c r="D981" s="163">
        <v>19.3</v>
      </c>
      <c r="E981" s="163" t="s">
        <v>195</v>
      </c>
      <c r="F981" s="162">
        <v>2021</v>
      </c>
      <c r="G981" s="164">
        <v>0</v>
      </c>
      <c r="H981" s="164">
        <v>6907</v>
      </c>
      <c r="I981" s="164">
        <v>0</v>
      </c>
      <c r="J981" s="164">
        <v>1419</v>
      </c>
    </row>
    <row r="982" spans="1:10" ht="14.5" x14ac:dyDescent="0.35">
      <c r="A982" s="162">
        <v>16047</v>
      </c>
      <c r="B982" s="162" t="s">
        <v>1175</v>
      </c>
      <c r="D982" s="163">
        <v>19.399999999999999</v>
      </c>
      <c r="E982" s="163" t="s">
        <v>195</v>
      </c>
      <c r="F982" s="162">
        <v>2021</v>
      </c>
      <c r="G982" s="164">
        <v>330696</v>
      </c>
      <c r="H982" s="164">
        <v>0</v>
      </c>
      <c r="I982" s="164">
        <v>0</v>
      </c>
      <c r="J982" s="164">
        <v>0</v>
      </c>
    </row>
    <row r="983" spans="1:10" ht="14.5" x14ac:dyDescent="0.35">
      <c r="A983" s="162">
        <v>16047</v>
      </c>
      <c r="B983" s="162" t="s">
        <v>1176</v>
      </c>
      <c r="D983" s="163">
        <v>21.2</v>
      </c>
      <c r="E983" s="163" t="s">
        <v>195</v>
      </c>
      <c r="F983" s="162">
        <v>2021</v>
      </c>
      <c r="G983" s="164">
        <v>202270</v>
      </c>
      <c r="H983" s="164">
        <v>4522</v>
      </c>
      <c r="I983" s="164">
        <v>0</v>
      </c>
      <c r="J983" s="164">
        <v>948</v>
      </c>
    </row>
    <row r="984" spans="1:10" ht="14.5" x14ac:dyDescent="0.35">
      <c r="A984" s="162">
        <v>16047</v>
      </c>
      <c r="B984" s="162" t="s">
        <v>1177</v>
      </c>
      <c r="D984" s="163">
        <v>24</v>
      </c>
      <c r="E984" s="163" t="s">
        <v>195</v>
      </c>
      <c r="F984" s="162">
        <v>2021</v>
      </c>
      <c r="G984" s="164">
        <v>26650</v>
      </c>
      <c r="H984" s="164">
        <v>302</v>
      </c>
      <c r="I984" s="164">
        <v>0</v>
      </c>
      <c r="J984" s="164">
        <v>46</v>
      </c>
    </row>
    <row r="985" spans="1:10" ht="14.5" x14ac:dyDescent="0.35">
      <c r="A985" s="162">
        <v>16116</v>
      </c>
      <c r="B985" s="162" t="s">
        <v>1178</v>
      </c>
      <c r="D985" s="163">
        <v>9</v>
      </c>
      <c r="E985" s="163" t="s">
        <v>195</v>
      </c>
      <c r="F985" s="162">
        <v>2021</v>
      </c>
      <c r="G985" s="164">
        <v>332959</v>
      </c>
      <c r="H985" s="164">
        <v>1658</v>
      </c>
      <c r="I985" s="164">
        <v>867</v>
      </c>
      <c r="J985" s="164">
        <v>523</v>
      </c>
    </row>
    <row r="986" spans="1:10" ht="14.5" x14ac:dyDescent="0.35">
      <c r="A986" s="162">
        <v>16186</v>
      </c>
      <c r="B986" s="162" t="s">
        <v>1179</v>
      </c>
      <c r="D986" s="163">
        <v>4</v>
      </c>
      <c r="E986" s="163" t="s">
        <v>195</v>
      </c>
      <c r="F986" s="162">
        <v>2021</v>
      </c>
      <c r="G986" s="164">
        <v>15562568</v>
      </c>
      <c r="H986" s="164">
        <v>89375</v>
      </c>
      <c r="I986" s="164">
        <v>7268</v>
      </c>
      <c r="J986" s="164">
        <v>5495</v>
      </c>
    </row>
    <row r="987" spans="1:10" ht="14.5" x14ac:dyDescent="0.35">
      <c r="A987" s="162">
        <v>16186</v>
      </c>
      <c r="B987" s="162" t="s">
        <v>1180</v>
      </c>
      <c r="D987" s="163">
        <v>9</v>
      </c>
      <c r="E987" s="163" t="s">
        <v>195</v>
      </c>
      <c r="F987" s="162">
        <v>2021</v>
      </c>
      <c r="G987" s="164">
        <v>1633986</v>
      </c>
      <c r="H987" s="164">
        <v>5669</v>
      </c>
      <c r="I987" s="164">
        <v>222</v>
      </c>
      <c r="J987" s="164">
        <v>168</v>
      </c>
    </row>
    <row r="988" spans="1:10" ht="14.5" x14ac:dyDescent="0.35">
      <c r="A988" s="162">
        <v>16186</v>
      </c>
      <c r="B988" s="162" t="s">
        <v>1181</v>
      </c>
      <c r="D988" s="163">
        <v>17.100000000000001</v>
      </c>
      <c r="E988" s="163" t="s">
        <v>195</v>
      </c>
      <c r="F988" s="162">
        <v>2021</v>
      </c>
      <c r="G988" s="164">
        <v>1632937</v>
      </c>
      <c r="H988" s="164">
        <v>7822</v>
      </c>
      <c r="I988" s="164">
        <v>114</v>
      </c>
      <c r="J988" s="164">
        <v>86</v>
      </c>
    </row>
    <row r="989" spans="1:10" ht="14.5" x14ac:dyDescent="0.35">
      <c r="A989" s="162">
        <v>16186</v>
      </c>
      <c r="B989" s="162" t="s">
        <v>1182</v>
      </c>
      <c r="D989" s="163">
        <v>19.100000000000001</v>
      </c>
      <c r="E989" s="163" t="s">
        <v>195</v>
      </c>
      <c r="F989" s="162">
        <v>2021</v>
      </c>
      <c r="G989" s="164">
        <v>80905</v>
      </c>
      <c r="H989" s="164">
        <v>6987</v>
      </c>
      <c r="I989" s="164">
        <v>944</v>
      </c>
      <c r="J989" s="164">
        <v>713</v>
      </c>
    </row>
    <row r="990" spans="1:10" ht="14.5" x14ac:dyDescent="0.35">
      <c r="A990" s="162">
        <v>16186</v>
      </c>
      <c r="B990" s="162" t="s">
        <v>1183</v>
      </c>
      <c r="D990" s="163">
        <v>19.2</v>
      </c>
      <c r="E990" s="163" t="s">
        <v>195</v>
      </c>
      <c r="F990" s="162">
        <v>2021</v>
      </c>
      <c r="G990" s="164">
        <v>2094705</v>
      </c>
      <c r="H990" s="164">
        <v>0</v>
      </c>
      <c r="I990" s="164">
        <v>0</v>
      </c>
      <c r="J990" s="164">
        <v>0</v>
      </c>
    </row>
    <row r="991" spans="1:10" ht="14.5" x14ac:dyDescent="0.35">
      <c r="A991" s="162">
        <v>16186</v>
      </c>
      <c r="B991" s="162" t="s">
        <v>1184</v>
      </c>
      <c r="D991" s="163">
        <v>21.1</v>
      </c>
      <c r="E991" s="163" t="s">
        <v>195</v>
      </c>
      <c r="F991" s="162">
        <v>2021</v>
      </c>
      <c r="G991" s="164">
        <v>3299331</v>
      </c>
      <c r="H991" s="164">
        <v>9659</v>
      </c>
      <c r="I991" s="164">
        <v>1324</v>
      </c>
      <c r="J991" s="164">
        <v>1001</v>
      </c>
    </row>
    <row r="992" spans="1:10" ht="14.5" x14ac:dyDescent="0.35">
      <c r="A992" s="162">
        <v>16203</v>
      </c>
      <c r="B992" s="162" t="s">
        <v>1185</v>
      </c>
      <c r="D992" s="163">
        <v>5.0999999999999996</v>
      </c>
      <c r="E992" s="163" t="s">
        <v>195</v>
      </c>
      <c r="F992" s="162">
        <v>2021</v>
      </c>
      <c r="G992" s="164">
        <v>1341396</v>
      </c>
      <c r="H992" s="164">
        <v>4941</v>
      </c>
      <c r="I992" s="164">
        <v>974</v>
      </c>
      <c r="J992" s="164">
        <v>2539</v>
      </c>
    </row>
    <row r="993" spans="1:10" ht="14.5" x14ac:dyDescent="0.35">
      <c r="A993" s="162">
        <v>16203</v>
      </c>
      <c r="B993" s="162" t="s">
        <v>1186</v>
      </c>
      <c r="D993" s="163">
        <v>5.2</v>
      </c>
      <c r="E993" s="163" t="s">
        <v>195</v>
      </c>
      <c r="F993" s="162">
        <v>2021</v>
      </c>
      <c r="G993" s="164">
        <v>318903</v>
      </c>
      <c r="H993" s="164">
        <v>1661</v>
      </c>
      <c r="I993" s="164">
        <v>326</v>
      </c>
      <c r="J993" s="164">
        <v>848</v>
      </c>
    </row>
    <row r="994" spans="1:10" ht="14.5" x14ac:dyDescent="0.35">
      <c r="A994" s="162">
        <v>16217</v>
      </c>
      <c r="B994" s="162" t="s">
        <v>1187</v>
      </c>
      <c r="D994" s="163">
        <v>5.0999999999999996</v>
      </c>
      <c r="E994" s="163" t="s">
        <v>195</v>
      </c>
      <c r="F994" s="162">
        <v>2021</v>
      </c>
      <c r="G994" s="164">
        <v>9973</v>
      </c>
      <c r="H994" s="164">
        <v>6487</v>
      </c>
      <c r="I994" s="164">
        <v>178</v>
      </c>
      <c r="J994" s="164">
        <v>369</v>
      </c>
    </row>
    <row r="995" spans="1:10" ht="14.5" x14ac:dyDescent="0.35">
      <c r="A995" s="162">
        <v>16217</v>
      </c>
      <c r="B995" s="162" t="s">
        <v>1188</v>
      </c>
      <c r="D995" s="163">
        <v>17.100000000000001</v>
      </c>
      <c r="E995" s="163" t="s">
        <v>195</v>
      </c>
      <c r="F995" s="162">
        <v>2021</v>
      </c>
      <c r="G995" s="164">
        <v>12623</v>
      </c>
      <c r="H995" s="164">
        <v>3328</v>
      </c>
      <c r="I995" s="164">
        <v>91</v>
      </c>
      <c r="J995" s="164">
        <v>189</v>
      </c>
    </row>
    <row r="996" spans="1:10" ht="14.5" x14ac:dyDescent="0.35">
      <c r="A996" s="162">
        <v>16217</v>
      </c>
      <c r="B996" s="162" t="s">
        <v>1189</v>
      </c>
      <c r="D996" s="163">
        <v>17.2</v>
      </c>
      <c r="E996" s="163" t="s">
        <v>195</v>
      </c>
      <c r="F996" s="162">
        <v>2021</v>
      </c>
      <c r="G996" s="164">
        <v>-5</v>
      </c>
      <c r="H996" s="164">
        <v>148</v>
      </c>
      <c r="I996" s="164">
        <v>4</v>
      </c>
      <c r="J996" s="164">
        <v>8</v>
      </c>
    </row>
    <row r="997" spans="1:10" ht="14.5" x14ac:dyDescent="0.35">
      <c r="A997" s="162">
        <v>16217</v>
      </c>
      <c r="B997" s="162" t="s">
        <v>1190</v>
      </c>
      <c r="D997" s="163">
        <v>19.3</v>
      </c>
      <c r="E997" s="163" t="s">
        <v>195</v>
      </c>
      <c r="F997" s="162">
        <v>2021</v>
      </c>
      <c r="G997" s="164">
        <v>1</v>
      </c>
      <c r="H997" s="164">
        <v>1769</v>
      </c>
      <c r="I997" s="164">
        <v>48</v>
      </c>
      <c r="J997" s="164">
        <v>101</v>
      </c>
    </row>
    <row r="998" spans="1:10" ht="14.5" x14ac:dyDescent="0.35">
      <c r="A998" s="162">
        <v>16217</v>
      </c>
      <c r="B998" s="162" t="s">
        <v>1191</v>
      </c>
      <c r="D998" s="163">
        <v>19.399999999999999</v>
      </c>
      <c r="E998" s="163" t="s">
        <v>195</v>
      </c>
      <c r="F998" s="162">
        <v>2021</v>
      </c>
      <c r="G998" s="164">
        <v>4983</v>
      </c>
      <c r="H998" s="164">
        <v>0</v>
      </c>
      <c r="I998" s="164">
        <v>0</v>
      </c>
      <c r="J998" s="164">
        <v>0</v>
      </c>
    </row>
    <row r="999" spans="1:10" ht="14.5" x14ac:dyDescent="0.35">
      <c r="A999" s="162">
        <v>16217</v>
      </c>
      <c r="B999" s="162" t="s">
        <v>1192</v>
      </c>
      <c r="D999" s="163">
        <v>21.2</v>
      </c>
      <c r="E999" s="163" t="s">
        <v>195</v>
      </c>
      <c r="F999" s="162">
        <v>2021</v>
      </c>
      <c r="G999" s="164">
        <v>2</v>
      </c>
      <c r="H999" s="164">
        <v>1022</v>
      </c>
      <c r="I999" s="164">
        <v>28</v>
      </c>
      <c r="J999" s="164">
        <v>58</v>
      </c>
    </row>
    <row r="1000" spans="1:10" ht="14.5" x14ac:dyDescent="0.35">
      <c r="A1000" s="162">
        <v>16285</v>
      </c>
      <c r="B1000" s="162" t="s">
        <v>1193</v>
      </c>
      <c r="D1000" s="163">
        <v>5.0999999999999996</v>
      </c>
      <c r="E1000" s="163" t="s">
        <v>195</v>
      </c>
      <c r="F1000" s="162">
        <v>2021</v>
      </c>
      <c r="G1000" s="164">
        <v>1573517</v>
      </c>
      <c r="H1000" s="164">
        <v>1574</v>
      </c>
      <c r="I1000" s="164">
        <v>0</v>
      </c>
      <c r="J1000" s="164">
        <v>11</v>
      </c>
    </row>
    <row r="1001" spans="1:10" ht="14.5" x14ac:dyDescent="0.35">
      <c r="A1001" s="162">
        <v>16285</v>
      </c>
      <c r="B1001" s="162" t="s">
        <v>1194</v>
      </c>
      <c r="D1001" s="163">
        <v>17.100000000000001</v>
      </c>
      <c r="E1001" s="163" t="s">
        <v>195</v>
      </c>
      <c r="F1001" s="162">
        <v>2021</v>
      </c>
      <c r="G1001" s="164">
        <v>19129494</v>
      </c>
      <c r="H1001" s="164">
        <v>95358</v>
      </c>
      <c r="I1001" s="164">
        <v>0</v>
      </c>
      <c r="J1001" s="164">
        <v>675</v>
      </c>
    </row>
    <row r="1002" spans="1:10" ht="14.5" x14ac:dyDescent="0.35">
      <c r="A1002" s="162">
        <v>16285</v>
      </c>
      <c r="B1002" s="162" t="s">
        <v>1195</v>
      </c>
      <c r="D1002" s="163">
        <v>17.2</v>
      </c>
      <c r="E1002" s="163" t="s">
        <v>195</v>
      </c>
      <c r="F1002" s="162">
        <v>2021</v>
      </c>
      <c r="G1002" s="164">
        <v>789356</v>
      </c>
      <c r="H1002" s="164">
        <v>1823</v>
      </c>
      <c r="I1002" s="164">
        <v>0</v>
      </c>
      <c r="J1002" s="164">
        <v>13</v>
      </c>
    </row>
    <row r="1003" spans="1:10" ht="14.5" x14ac:dyDescent="0.35">
      <c r="A1003" s="162">
        <v>16285</v>
      </c>
      <c r="B1003" s="162" t="s">
        <v>1196</v>
      </c>
      <c r="D1003" s="163">
        <v>19.3</v>
      </c>
      <c r="E1003" s="163" t="s">
        <v>195</v>
      </c>
      <c r="F1003" s="162">
        <v>2021</v>
      </c>
      <c r="G1003" s="164">
        <v>42895</v>
      </c>
      <c r="H1003" s="164">
        <v>4524</v>
      </c>
      <c r="I1003" s="164">
        <v>0</v>
      </c>
      <c r="J1003" s="164">
        <v>32</v>
      </c>
    </row>
    <row r="1004" spans="1:10" ht="14.5" x14ac:dyDescent="0.35">
      <c r="A1004" s="162">
        <v>16285</v>
      </c>
      <c r="B1004" s="162" t="s">
        <v>1197</v>
      </c>
      <c r="D1004" s="163">
        <v>19.399999999999999</v>
      </c>
      <c r="E1004" s="163" t="s">
        <v>195</v>
      </c>
      <c r="F1004" s="162">
        <v>2021</v>
      </c>
      <c r="G1004" s="164">
        <v>3006116</v>
      </c>
      <c r="H1004" s="164">
        <v>0</v>
      </c>
      <c r="I1004" s="164">
        <v>0</v>
      </c>
      <c r="J1004" s="164">
        <v>0</v>
      </c>
    </row>
    <row r="1005" spans="1:10" ht="14.5" x14ac:dyDescent="0.35">
      <c r="A1005" s="162">
        <v>16285</v>
      </c>
      <c r="B1005" s="162" t="s">
        <v>1198</v>
      </c>
      <c r="D1005" s="163">
        <v>21.2</v>
      </c>
      <c r="E1005" s="163" t="s">
        <v>195</v>
      </c>
      <c r="F1005" s="162">
        <v>2021</v>
      </c>
      <c r="G1005" s="164">
        <v>1139404</v>
      </c>
      <c r="H1005" s="164">
        <v>1782</v>
      </c>
      <c r="I1005" s="164">
        <v>0</v>
      </c>
      <c r="J1005" s="164">
        <v>13</v>
      </c>
    </row>
    <row r="1006" spans="1:10" ht="14.5" x14ac:dyDescent="0.35">
      <c r="A1006" s="162">
        <v>16379</v>
      </c>
      <c r="B1006" s="162" t="s">
        <v>1199</v>
      </c>
      <c r="D1006" s="163">
        <v>23</v>
      </c>
      <c r="E1006" s="163" t="s">
        <v>195</v>
      </c>
      <c r="F1006" s="162">
        <v>2021</v>
      </c>
      <c r="G1006" s="164">
        <v>37466</v>
      </c>
      <c r="H1006" s="164">
        <v>340</v>
      </c>
      <c r="I1006" s="164">
        <v>0</v>
      </c>
      <c r="J1006" s="164">
        <v>69</v>
      </c>
    </row>
    <row r="1007" spans="1:10" ht="14.5" x14ac:dyDescent="0.35">
      <c r="A1007" s="162">
        <v>16379</v>
      </c>
      <c r="B1007" s="162" t="s">
        <v>1200</v>
      </c>
      <c r="D1007" s="163">
        <v>24</v>
      </c>
      <c r="E1007" s="163" t="s">
        <v>195</v>
      </c>
      <c r="F1007" s="162">
        <v>2021</v>
      </c>
      <c r="G1007" s="164">
        <v>244355</v>
      </c>
      <c r="H1007" s="164">
        <v>1497</v>
      </c>
      <c r="I1007" s="164">
        <v>0</v>
      </c>
      <c r="J1007" s="164">
        <v>304</v>
      </c>
    </row>
    <row r="1008" spans="1:10" ht="14.5" x14ac:dyDescent="0.35">
      <c r="A1008" s="162">
        <v>16423</v>
      </c>
      <c r="B1008" s="162" t="s">
        <v>1201</v>
      </c>
      <c r="D1008" s="163">
        <v>2.1</v>
      </c>
      <c r="E1008" s="163" t="s">
        <v>195</v>
      </c>
      <c r="F1008" s="162">
        <v>2021</v>
      </c>
      <c r="G1008" s="164">
        <v>7408849</v>
      </c>
      <c r="H1008" s="164">
        <v>21307</v>
      </c>
      <c r="I1008" s="164">
        <v>825</v>
      </c>
      <c r="J1008" s="164">
        <v>2664</v>
      </c>
    </row>
    <row r="1009" spans="1:10" ht="14.5" x14ac:dyDescent="0.35">
      <c r="A1009" s="162">
        <v>16423</v>
      </c>
      <c r="B1009" s="162" t="s">
        <v>1202</v>
      </c>
      <c r="D1009" s="163">
        <v>4</v>
      </c>
      <c r="E1009" s="163" t="s">
        <v>195</v>
      </c>
      <c r="F1009" s="162">
        <v>2021</v>
      </c>
      <c r="G1009" s="164">
        <v>85015</v>
      </c>
      <c r="H1009" s="164">
        <v>85</v>
      </c>
      <c r="I1009" s="164">
        <v>-11</v>
      </c>
      <c r="J1009" s="164">
        <v>-35</v>
      </c>
    </row>
    <row r="1010" spans="1:10" ht="14.5" x14ac:dyDescent="0.35">
      <c r="A1010" s="162">
        <v>16461</v>
      </c>
      <c r="B1010" s="162" t="s">
        <v>1203</v>
      </c>
      <c r="D1010" s="163">
        <v>19.100000000000001</v>
      </c>
      <c r="E1010" s="163" t="s">
        <v>195</v>
      </c>
      <c r="F1010" s="162">
        <v>2021</v>
      </c>
      <c r="G1010" s="164">
        <v>159458</v>
      </c>
      <c r="H1010" s="164">
        <v>3238</v>
      </c>
      <c r="I1010" s="164">
        <v>0</v>
      </c>
      <c r="J1010" s="164">
        <v>208</v>
      </c>
    </row>
    <row r="1011" spans="1:10" ht="14.5" x14ac:dyDescent="0.35">
      <c r="A1011" s="162">
        <v>16461</v>
      </c>
      <c r="B1011" s="162" t="s">
        <v>1204</v>
      </c>
      <c r="D1011" s="163">
        <v>19.2</v>
      </c>
      <c r="E1011" s="163" t="s">
        <v>195</v>
      </c>
      <c r="F1011" s="162">
        <v>2021</v>
      </c>
      <c r="G1011" s="164">
        <v>1453747</v>
      </c>
      <c r="H1011" s="164">
        <v>0</v>
      </c>
      <c r="I1011" s="164">
        <v>0</v>
      </c>
      <c r="J1011" s="164">
        <v>0</v>
      </c>
    </row>
    <row r="1012" spans="1:10" ht="14.5" x14ac:dyDescent="0.35">
      <c r="A1012" s="162">
        <v>16461</v>
      </c>
      <c r="B1012" s="162" t="s">
        <v>1205</v>
      </c>
      <c r="D1012" s="163">
        <v>21.1</v>
      </c>
      <c r="E1012" s="163" t="s">
        <v>195</v>
      </c>
      <c r="F1012" s="162">
        <v>2021</v>
      </c>
      <c r="G1012" s="164">
        <v>2290077</v>
      </c>
      <c r="H1012" s="164">
        <v>3865</v>
      </c>
      <c r="I1012" s="164">
        <v>0</v>
      </c>
      <c r="J1012" s="164">
        <v>250</v>
      </c>
    </row>
    <row r="1013" spans="1:10" ht="14.5" x14ac:dyDescent="0.35">
      <c r="A1013" s="162">
        <v>16510</v>
      </c>
      <c r="B1013" s="162" t="s">
        <v>1206</v>
      </c>
      <c r="D1013" s="163">
        <v>17.2</v>
      </c>
      <c r="E1013" s="163" t="s">
        <v>195</v>
      </c>
      <c r="F1013" s="162">
        <v>2021</v>
      </c>
      <c r="G1013" s="164">
        <v>5695891</v>
      </c>
      <c r="H1013" s="164">
        <v>17524</v>
      </c>
      <c r="I1013" s="164">
        <v>507</v>
      </c>
      <c r="J1013" s="164">
        <v>1040</v>
      </c>
    </row>
    <row r="1014" spans="1:10" ht="14.5" x14ac:dyDescent="0.35">
      <c r="A1014" s="162">
        <v>16524</v>
      </c>
      <c r="B1014" s="162" t="s">
        <v>1207</v>
      </c>
      <c r="D1014" s="163">
        <v>19.100000000000001</v>
      </c>
      <c r="E1014" s="163" t="s">
        <v>195</v>
      </c>
      <c r="F1014" s="162">
        <v>2021</v>
      </c>
      <c r="G1014" s="164">
        <v>620213</v>
      </c>
      <c r="H1014" s="164">
        <v>49514</v>
      </c>
      <c r="I1014" s="164">
        <v>0</v>
      </c>
      <c r="J1014" s="164">
        <v>2772</v>
      </c>
    </row>
    <row r="1015" spans="1:10" ht="14.5" x14ac:dyDescent="0.35">
      <c r="A1015" s="162">
        <v>16524</v>
      </c>
      <c r="B1015" s="162" t="s">
        <v>1208</v>
      </c>
      <c r="D1015" s="163">
        <v>19.2</v>
      </c>
      <c r="E1015" s="163" t="s">
        <v>195</v>
      </c>
      <c r="F1015" s="162">
        <v>2021</v>
      </c>
      <c r="G1015" s="164">
        <v>15498061</v>
      </c>
      <c r="H1015" s="164">
        <v>0</v>
      </c>
      <c r="I1015" s="164">
        <v>0</v>
      </c>
      <c r="J1015" s="164">
        <v>0</v>
      </c>
    </row>
    <row r="1016" spans="1:10" ht="14.5" x14ac:dyDescent="0.35">
      <c r="A1016" s="162">
        <v>16524</v>
      </c>
      <c r="B1016" s="162" t="s">
        <v>1209</v>
      </c>
      <c r="D1016" s="163">
        <v>21.1</v>
      </c>
      <c r="E1016" s="163" t="s">
        <v>195</v>
      </c>
      <c r="F1016" s="162">
        <v>2021</v>
      </c>
      <c r="G1016" s="164">
        <v>11664908</v>
      </c>
      <c r="H1016" s="164">
        <v>29065</v>
      </c>
      <c r="I1016" s="164">
        <v>0</v>
      </c>
      <c r="J1016" s="164">
        <v>1612</v>
      </c>
    </row>
    <row r="1017" spans="1:10" ht="14.5" x14ac:dyDescent="0.35">
      <c r="A1017" s="162">
        <v>16535</v>
      </c>
      <c r="B1017" s="162" t="s">
        <v>1210</v>
      </c>
      <c r="D1017" s="163">
        <v>1</v>
      </c>
      <c r="E1017" s="163" t="s">
        <v>195</v>
      </c>
      <c r="F1017" s="162">
        <v>2021</v>
      </c>
      <c r="G1017" s="164">
        <v>61055142</v>
      </c>
      <c r="H1017" s="164">
        <v>526653</v>
      </c>
      <c r="I1017" s="164">
        <v>18391</v>
      </c>
      <c r="J1017" s="164">
        <v>-9818</v>
      </c>
    </row>
    <row r="1018" spans="1:10" ht="14.5" x14ac:dyDescent="0.35">
      <c r="A1018" s="162">
        <v>16535</v>
      </c>
      <c r="B1018" s="162" t="s">
        <v>1211</v>
      </c>
      <c r="D1018" s="163">
        <v>2.1</v>
      </c>
      <c r="E1018" s="163" t="s">
        <v>195</v>
      </c>
      <c r="F1018" s="162">
        <v>2021</v>
      </c>
      <c r="G1018" s="164">
        <v>88060241</v>
      </c>
      <c r="H1018" s="164">
        <v>596233</v>
      </c>
      <c r="I1018" s="164">
        <v>22196</v>
      </c>
      <c r="J1018" s="164">
        <v>20724</v>
      </c>
    </row>
    <row r="1019" spans="1:10" ht="14.5" x14ac:dyDescent="0.35">
      <c r="A1019" s="162">
        <v>16535</v>
      </c>
      <c r="B1019" s="162" t="s">
        <v>1212</v>
      </c>
      <c r="D1019" s="163">
        <v>4</v>
      </c>
      <c r="E1019" s="163" t="s">
        <v>195</v>
      </c>
      <c r="F1019" s="162">
        <v>2021</v>
      </c>
      <c r="G1019" s="164">
        <v>18825147</v>
      </c>
      <c r="H1019" s="164">
        <v>116241</v>
      </c>
      <c r="I1019" s="164">
        <v>8342</v>
      </c>
      <c r="J1019" s="164">
        <v>7991</v>
      </c>
    </row>
    <row r="1020" spans="1:10" ht="14.5" x14ac:dyDescent="0.35">
      <c r="A1020" s="162">
        <v>16535</v>
      </c>
      <c r="B1020" s="162" t="s">
        <v>1213</v>
      </c>
      <c r="D1020" s="163">
        <v>5.0999999999999996</v>
      </c>
      <c r="E1020" s="163" t="s">
        <v>195</v>
      </c>
      <c r="F1020" s="162">
        <v>2021</v>
      </c>
      <c r="G1020" s="164">
        <v>27514927</v>
      </c>
      <c r="H1020" s="164">
        <v>275842</v>
      </c>
      <c r="I1020" s="164">
        <v>13799</v>
      </c>
      <c r="J1020" s="164">
        <v>12696</v>
      </c>
    </row>
    <row r="1021" spans="1:10" ht="14.5" x14ac:dyDescent="0.35">
      <c r="A1021" s="162">
        <v>16535</v>
      </c>
      <c r="B1021" s="162" t="s">
        <v>1214</v>
      </c>
      <c r="D1021" s="163">
        <v>5.2</v>
      </c>
      <c r="E1021" s="163" t="s">
        <v>195</v>
      </c>
      <c r="F1021" s="162">
        <v>2021</v>
      </c>
      <c r="G1021" s="164">
        <v>3065857</v>
      </c>
      <c r="H1021" s="164">
        <v>37756</v>
      </c>
      <c r="I1021" s="164">
        <v>1791</v>
      </c>
      <c r="J1021" s="164">
        <v>1759</v>
      </c>
    </row>
    <row r="1022" spans="1:10" ht="14.5" x14ac:dyDescent="0.35">
      <c r="A1022" s="162">
        <v>16535</v>
      </c>
      <c r="B1022" s="162" t="s">
        <v>1215</v>
      </c>
      <c r="D1022" s="163">
        <v>9</v>
      </c>
      <c r="E1022" s="163" t="s">
        <v>195</v>
      </c>
      <c r="F1022" s="162">
        <v>2021</v>
      </c>
      <c r="G1022" s="164">
        <v>48076034</v>
      </c>
      <c r="H1022" s="164">
        <v>492675</v>
      </c>
      <c r="I1022" s="164">
        <v>25527</v>
      </c>
      <c r="J1022" s="164">
        <v>24341</v>
      </c>
    </row>
    <row r="1023" spans="1:10" ht="14.5" x14ac:dyDescent="0.35">
      <c r="A1023" s="162">
        <v>16535</v>
      </c>
      <c r="B1023" s="162" t="s">
        <v>1216</v>
      </c>
      <c r="D1023" s="163">
        <v>17.100000000000001</v>
      </c>
      <c r="E1023" s="163" t="s">
        <v>195</v>
      </c>
      <c r="F1023" s="162">
        <v>2021</v>
      </c>
      <c r="G1023" s="164">
        <v>82604204</v>
      </c>
      <c r="H1023" s="164">
        <v>949618</v>
      </c>
      <c r="I1023" s="164">
        <v>31074</v>
      </c>
      <c r="J1023" s="164">
        <v>24849</v>
      </c>
    </row>
    <row r="1024" spans="1:10" ht="14.5" x14ac:dyDescent="0.35">
      <c r="A1024" s="162">
        <v>16535</v>
      </c>
      <c r="B1024" s="162" t="s">
        <v>1217</v>
      </c>
      <c r="D1024" s="163">
        <v>17.2</v>
      </c>
      <c r="E1024" s="163" t="s">
        <v>195</v>
      </c>
      <c r="F1024" s="162">
        <v>2021</v>
      </c>
      <c r="G1024" s="164">
        <v>54349241</v>
      </c>
      <c r="H1024" s="164">
        <v>737469</v>
      </c>
      <c r="I1024" s="164">
        <v>32186</v>
      </c>
      <c r="J1024" s="164">
        <v>30366</v>
      </c>
    </row>
    <row r="1025" spans="1:10" ht="14.5" x14ac:dyDescent="0.35">
      <c r="A1025" s="162">
        <v>16535</v>
      </c>
      <c r="B1025" s="162" t="s">
        <v>1218</v>
      </c>
      <c r="D1025" s="163">
        <v>18</v>
      </c>
      <c r="E1025" s="163" t="s">
        <v>195</v>
      </c>
      <c r="F1025" s="162">
        <v>2021</v>
      </c>
      <c r="G1025" s="164">
        <v>12371176</v>
      </c>
      <c r="H1025" s="164">
        <v>87075</v>
      </c>
      <c r="I1025" s="164">
        <v>-574</v>
      </c>
      <c r="J1025" s="164">
        <v>148</v>
      </c>
    </row>
    <row r="1026" spans="1:10" ht="14.5" x14ac:dyDescent="0.35">
      <c r="A1026" s="162">
        <v>16535</v>
      </c>
      <c r="B1026" s="162" t="s">
        <v>1219</v>
      </c>
      <c r="D1026" s="163">
        <v>19.3</v>
      </c>
      <c r="E1026" s="163" t="s">
        <v>195</v>
      </c>
      <c r="F1026" s="162">
        <v>2021</v>
      </c>
      <c r="G1026" s="164">
        <v>532718</v>
      </c>
      <c r="H1026" s="164">
        <v>897224</v>
      </c>
      <c r="I1026" s="164">
        <v>37337</v>
      </c>
      <c r="J1026" s="164">
        <v>35189</v>
      </c>
    </row>
    <row r="1027" spans="1:10" ht="14.5" x14ac:dyDescent="0.35">
      <c r="A1027" s="162">
        <v>16535</v>
      </c>
      <c r="B1027" s="162" t="s">
        <v>1220</v>
      </c>
      <c r="D1027" s="163">
        <v>19.399999999999999</v>
      </c>
      <c r="E1027" s="163" t="s">
        <v>195</v>
      </c>
      <c r="F1027" s="162">
        <v>2021</v>
      </c>
      <c r="G1027" s="164">
        <v>87017053</v>
      </c>
      <c r="H1027" s="164">
        <v>0</v>
      </c>
      <c r="I1027" s="164">
        <v>0</v>
      </c>
      <c r="J1027" s="164">
        <v>0</v>
      </c>
    </row>
    <row r="1028" spans="1:10" ht="14.5" x14ac:dyDescent="0.35">
      <c r="A1028" s="162">
        <v>16535</v>
      </c>
      <c r="B1028" s="162" t="s">
        <v>1221</v>
      </c>
      <c r="D1028" s="163">
        <v>21.2</v>
      </c>
      <c r="E1028" s="163" t="s">
        <v>195</v>
      </c>
      <c r="F1028" s="162">
        <v>2021</v>
      </c>
      <c r="G1028" s="164">
        <v>19677265</v>
      </c>
      <c r="H1028" s="164">
        <v>293794</v>
      </c>
      <c r="I1028" s="164">
        <v>12301</v>
      </c>
      <c r="J1028" s="164">
        <v>10148</v>
      </c>
    </row>
    <row r="1029" spans="1:10" ht="14.5" x14ac:dyDescent="0.35">
      <c r="A1029" s="162">
        <v>16535</v>
      </c>
      <c r="B1029" s="162" t="s">
        <v>1222</v>
      </c>
      <c r="D1029" s="163">
        <v>23</v>
      </c>
      <c r="E1029" s="163" t="s">
        <v>195</v>
      </c>
      <c r="F1029" s="162">
        <v>2021</v>
      </c>
      <c r="G1029" s="164">
        <v>1693841</v>
      </c>
      <c r="H1029" s="164">
        <v>26826</v>
      </c>
      <c r="I1029" s="164">
        <v>1116</v>
      </c>
      <c r="J1029" s="164">
        <v>1062</v>
      </c>
    </row>
    <row r="1030" spans="1:10" ht="14.5" x14ac:dyDescent="0.35">
      <c r="A1030" s="162">
        <v>16535</v>
      </c>
      <c r="B1030" s="162" t="s">
        <v>1223</v>
      </c>
      <c r="D1030" s="163">
        <v>24</v>
      </c>
      <c r="E1030" s="163" t="s">
        <v>195</v>
      </c>
      <c r="F1030" s="162">
        <v>2021</v>
      </c>
      <c r="G1030" s="164">
        <v>93944</v>
      </c>
      <c r="H1030" s="164">
        <v>4373</v>
      </c>
      <c r="I1030" s="164">
        <v>260</v>
      </c>
      <c r="J1030" s="164">
        <v>237</v>
      </c>
    </row>
    <row r="1031" spans="1:10" ht="14.5" x14ac:dyDescent="0.35">
      <c r="A1031" s="162">
        <v>16578</v>
      </c>
      <c r="B1031" s="162" t="s">
        <v>1224</v>
      </c>
      <c r="D1031" s="163">
        <v>4</v>
      </c>
      <c r="E1031" s="163" t="s">
        <v>195</v>
      </c>
      <c r="F1031" s="162">
        <v>2021</v>
      </c>
      <c r="G1031" s="164">
        <v>629569</v>
      </c>
      <c r="H1031" s="164">
        <v>109066</v>
      </c>
      <c r="I1031" s="164">
        <v>0</v>
      </c>
      <c r="J1031" s="164">
        <v>1262</v>
      </c>
    </row>
    <row r="1032" spans="1:10" ht="14.5" x14ac:dyDescent="0.35">
      <c r="A1032" s="162">
        <v>16578</v>
      </c>
      <c r="B1032" s="162" t="s">
        <v>1225</v>
      </c>
      <c r="D1032" s="163">
        <v>9</v>
      </c>
      <c r="E1032" s="163" t="s">
        <v>195</v>
      </c>
      <c r="F1032" s="162">
        <v>2021</v>
      </c>
      <c r="G1032" s="164">
        <v>227</v>
      </c>
      <c r="H1032" s="164">
        <v>718</v>
      </c>
      <c r="I1032" s="164">
        <v>0</v>
      </c>
      <c r="J1032" s="164">
        <v>0</v>
      </c>
    </row>
    <row r="1033" spans="1:10" ht="14.5" x14ac:dyDescent="0.35">
      <c r="A1033" s="162">
        <v>16578</v>
      </c>
      <c r="B1033" s="162" t="s">
        <v>1226</v>
      </c>
      <c r="D1033" s="163">
        <v>17.100000000000001</v>
      </c>
      <c r="E1033" s="163" t="s">
        <v>195</v>
      </c>
      <c r="F1033" s="162">
        <v>2021</v>
      </c>
      <c r="G1033" s="164">
        <v>120</v>
      </c>
      <c r="H1033" s="164">
        <v>13882</v>
      </c>
      <c r="I1033" s="164">
        <v>0</v>
      </c>
      <c r="J1033" s="164">
        <v>15</v>
      </c>
    </row>
    <row r="1034" spans="1:10" ht="14.5" x14ac:dyDescent="0.35">
      <c r="A1034" s="162">
        <v>16608</v>
      </c>
      <c r="B1034" s="162" t="s">
        <v>1227</v>
      </c>
      <c r="D1034" s="163">
        <v>1</v>
      </c>
      <c r="E1034" s="163" t="s">
        <v>195</v>
      </c>
      <c r="F1034" s="162">
        <v>2021</v>
      </c>
      <c r="G1034" s="164">
        <v>6797408</v>
      </c>
      <c r="H1034" s="164">
        <v>47638</v>
      </c>
      <c r="I1034" s="164">
        <v>1818</v>
      </c>
      <c r="J1034" s="164">
        <v>5245</v>
      </c>
    </row>
    <row r="1035" spans="1:10" ht="14.5" x14ac:dyDescent="0.35">
      <c r="A1035" s="162">
        <v>16608</v>
      </c>
      <c r="B1035" s="162" t="s">
        <v>1228</v>
      </c>
      <c r="D1035" s="163">
        <v>2.1</v>
      </c>
      <c r="E1035" s="163" t="s">
        <v>195</v>
      </c>
      <c r="F1035" s="162">
        <v>2021</v>
      </c>
      <c r="G1035" s="164">
        <v>70675</v>
      </c>
      <c r="H1035" s="164">
        <v>772</v>
      </c>
      <c r="I1035" s="164">
        <v>29</v>
      </c>
      <c r="J1035" s="164">
        <v>85</v>
      </c>
    </row>
    <row r="1036" spans="1:10" ht="14.5" x14ac:dyDescent="0.35">
      <c r="A1036" s="162">
        <v>16608</v>
      </c>
      <c r="B1036" s="162" t="s">
        <v>1229</v>
      </c>
      <c r="D1036" s="163">
        <v>5.0999999999999996</v>
      </c>
      <c r="E1036" s="163" t="s">
        <v>195</v>
      </c>
      <c r="F1036" s="162">
        <v>2021</v>
      </c>
      <c r="G1036" s="164">
        <v>2083379</v>
      </c>
      <c r="H1036" s="164">
        <v>15238</v>
      </c>
      <c r="I1036" s="164">
        <v>0</v>
      </c>
      <c r="J1036" s="164">
        <v>0</v>
      </c>
    </row>
    <row r="1037" spans="1:10" ht="14.5" x14ac:dyDescent="0.35">
      <c r="A1037" s="162">
        <v>16608</v>
      </c>
      <c r="B1037" s="162" t="s">
        <v>1230</v>
      </c>
      <c r="D1037" s="163">
        <v>5.2</v>
      </c>
      <c r="E1037" s="163" t="s">
        <v>195</v>
      </c>
      <c r="F1037" s="162">
        <v>2021</v>
      </c>
      <c r="G1037" s="164">
        <v>2826532</v>
      </c>
      <c r="H1037" s="164">
        <v>32601</v>
      </c>
      <c r="I1037" s="164">
        <v>582</v>
      </c>
      <c r="J1037" s="164">
        <v>1678</v>
      </c>
    </row>
    <row r="1038" spans="1:10" ht="14.5" x14ac:dyDescent="0.35">
      <c r="A1038" s="162">
        <v>16608</v>
      </c>
      <c r="B1038" s="162" t="s">
        <v>1231</v>
      </c>
      <c r="D1038" s="163">
        <v>9</v>
      </c>
      <c r="E1038" s="163" t="s">
        <v>195</v>
      </c>
      <c r="F1038" s="162">
        <v>2021</v>
      </c>
      <c r="G1038" s="164">
        <v>1403797</v>
      </c>
      <c r="H1038" s="164">
        <v>28334</v>
      </c>
      <c r="I1038" s="164">
        <v>1525</v>
      </c>
      <c r="J1038" s="164">
        <v>4399</v>
      </c>
    </row>
    <row r="1039" spans="1:10" ht="14.5" x14ac:dyDescent="0.35">
      <c r="A1039" s="162">
        <v>16608</v>
      </c>
      <c r="B1039" s="162" t="s">
        <v>1232</v>
      </c>
      <c r="D1039" s="163">
        <v>17.100000000000001</v>
      </c>
      <c r="E1039" s="163" t="s">
        <v>195</v>
      </c>
      <c r="F1039" s="162">
        <v>2021</v>
      </c>
      <c r="G1039" s="164">
        <v>8155533</v>
      </c>
      <c r="H1039" s="164">
        <v>185196</v>
      </c>
      <c r="I1039" s="164">
        <v>7068</v>
      </c>
      <c r="J1039" s="164">
        <v>20390</v>
      </c>
    </row>
    <row r="1040" spans="1:10" ht="14.5" x14ac:dyDescent="0.35">
      <c r="A1040" s="162">
        <v>16608</v>
      </c>
      <c r="B1040" s="162" t="s">
        <v>1233</v>
      </c>
      <c r="D1040" s="163">
        <v>17.2</v>
      </c>
      <c r="E1040" s="163" t="s">
        <v>195</v>
      </c>
      <c r="F1040" s="162">
        <v>2021</v>
      </c>
      <c r="G1040" s="164">
        <v>3285502</v>
      </c>
      <c r="H1040" s="164">
        <v>33155</v>
      </c>
      <c r="I1040" s="164">
        <v>1265</v>
      </c>
      <c r="J1040" s="164">
        <v>3650</v>
      </c>
    </row>
    <row r="1041" spans="1:10" ht="14.5" x14ac:dyDescent="0.35">
      <c r="A1041" s="162">
        <v>16608</v>
      </c>
      <c r="B1041" s="162" t="s">
        <v>1234</v>
      </c>
      <c r="D1041" s="163">
        <v>19.3</v>
      </c>
      <c r="E1041" s="163" t="s">
        <v>195</v>
      </c>
      <c r="F1041" s="162">
        <v>2021</v>
      </c>
      <c r="G1041" s="164">
        <v>38309</v>
      </c>
      <c r="H1041" s="164">
        <v>208592</v>
      </c>
      <c r="I1041" s="164">
        <v>7961</v>
      </c>
      <c r="J1041" s="164">
        <v>22966</v>
      </c>
    </row>
    <row r="1042" spans="1:10" ht="14.5" x14ac:dyDescent="0.35">
      <c r="A1042" s="162">
        <v>16608</v>
      </c>
      <c r="B1042" s="162" t="s">
        <v>1235</v>
      </c>
      <c r="D1042" s="163">
        <v>19.399999999999999</v>
      </c>
      <c r="E1042" s="163" t="s">
        <v>195</v>
      </c>
      <c r="F1042" s="162">
        <v>2021</v>
      </c>
      <c r="G1042" s="164">
        <v>21737406</v>
      </c>
      <c r="H1042" s="164">
        <v>0</v>
      </c>
      <c r="I1042" s="164">
        <v>0</v>
      </c>
      <c r="J1042" s="164">
        <v>0</v>
      </c>
    </row>
    <row r="1043" spans="1:10" ht="14.5" x14ac:dyDescent="0.35">
      <c r="A1043" s="162">
        <v>16608</v>
      </c>
      <c r="B1043" s="162" t="s">
        <v>1236</v>
      </c>
      <c r="D1043" s="163">
        <v>21.2</v>
      </c>
      <c r="E1043" s="163" t="s">
        <v>195</v>
      </c>
      <c r="F1043" s="162">
        <v>2021</v>
      </c>
      <c r="G1043" s="164">
        <v>4374685</v>
      </c>
      <c r="H1043" s="164">
        <v>24383</v>
      </c>
      <c r="I1043" s="164">
        <v>931</v>
      </c>
      <c r="J1043" s="164">
        <v>2684</v>
      </c>
    </row>
    <row r="1044" spans="1:10" ht="14.5" x14ac:dyDescent="0.35">
      <c r="A1044" s="162">
        <v>16608</v>
      </c>
      <c r="B1044" s="162" t="s">
        <v>1237</v>
      </c>
      <c r="D1044" s="163">
        <v>23</v>
      </c>
      <c r="E1044" s="163" t="s">
        <v>195</v>
      </c>
      <c r="F1044" s="162">
        <v>2021</v>
      </c>
      <c r="G1044" s="164">
        <v>260985</v>
      </c>
      <c r="H1044" s="164">
        <v>1739</v>
      </c>
      <c r="I1044" s="164">
        <v>66</v>
      </c>
      <c r="J1044" s="164">
        <v>191</v>
      </c>
    </row>
    <row r="1045" spans="1:10" ht="14.5" x14ac:dyDescent="0.35">
      <c r="A1045" s="162">
        <v>16624</v>
      </c>
      <c r="B1045" s="162" t="s">
        <v>1238</v>
      </c>
      <c r="D1045" s="163">
        <v>1</v>
      </c>
      <c r="E1045" s="163" t="s">
        <v>195</v>
      </c>
      <c r="F1045" s="162">
        <v>2021</v>
      </c>
      <c r="G1045" s="164">
        <v>550900</v>
      </c>
      <c r="H1045" s="164">
        <v>70983</v>
      </c>
      <c r="I1045" s="164">
        <v>1542</v>
      </c>
      <c r="J1045" s="164">
        <v>783</v>
      </c>
    </row>
    <row r="1046" spans="1:10" ht="14.5" x14ac:dyDescent="0.35">
      <c r="A1046" s="162">
        <v>16624</v>
      </c>
      <c r="B1046" s="162" t="s">
        <v>1239</v>
      </c>
      <c r="D1046" s="163">
        <v>2.1</v>
      </c>
      <c r="E1046" s="163" t="s">
        <v>195</v>
      </c>
      <c r="F1046" s="162">
        <v>2021</v>
      </c>
      <c r="G1046" s="164">
        <v>66330</v>
      </c>
      <c r="H1046" s="164">
        <v>17069</v>
      </c>
      <c r="I1046" s="164">
        <v>371</v>
      </c>
      <c r="J1046" s="164">
        <v>188</v>
      </c>
    </row>
    <row r="1047" spans="1:10" ht="14.5" x14ac:dyDescent="0.35">
      <c r="A1047" s="162">
        <v>16624</v>
      </c>
      <c r="B1047" s="162" t="s">
        <v>1240</v>
      </c>
      <c r="D1047" s="163">
        <v>5.0999999999999996</v>
      </c>
      <c r="E1047" s="163" t="s">
        <v>195</v>
      </c>
      <c r="F1047" s="162">
        <v>2021</v>
      </c>
      <c r="G1047" s="164">
        <v>4869473</v>
      </c>
      <c r="H1047" s="164">
        <v>17605</v>
      </c>
      <c r="I1047" s="164">
        <v>382</v>
      </c>
      <c r="J1047" s="164">
        <v>194</v>
      </c>
    </row>
    <row r="1048" spans="1:10" ht="14.5" x14ac:dyDescent="0.35">
      <c r="A1048" s="162">
        <v>16624</v>
      </c>
      <c r="B1048" s="162" t="s">
        <v>1241</v>
      </c>
      <c r="D1048" s="163">
        <v>5.2</v>
      </c>
      <c r="E1048" s="163" t="s">
        <v>195</v>
      </c>
      <c r="F1048" s="162">
        <v>2021</v>
      </c>
      <c r="G1048" s="164">
        <v>1950154</v>
      </c>
      <c r="H1048" s="164">
        <v>11951</v>
      </c>
      <c r="I1048" s="164">
        <v>260</v>
      </c>
      <c r="J1048" s="164">
        <v>132</v>
      </c>
    </row>
    <row r="1049" spans="1:10" ht="14.5" x14ac:dyDescent="0.35">
      <c r="A1049" s="162">
        <v>16624</v>
      </c>
      <c r="B1049" s="162" t="s">
        <v>1242</v>
      </c>
      <c r="D1049" s="163">
        <v>9</v>
      </c>
      <c r="E1049" s="163" t="s">
        <v>195</v>
      </c>
      <c r="F1049" s="162">
        <v>2021</v>
      </c>
      <c r="G1049" s="164">
        <v>3108240</v>
      </c>
      <c r="H1049" s="164">
        <v>4997</v>
      </c>
      <c r="I1049" s="164">
        <v>109</v>
      </c>
      <c r="J1049" s="164">
        <v>55</v>
      </c>
    </row>
    <row r="1050" spans="1:10" ht="14.5" x14ac:dyDescent="0.35">
      <c r="A1050" s="162">
        <v>16624</v>
      </c>
      <c r="B1050" s="162" t="s">
        <v>1243</v>
      </c>
      <c r="D1050" s="163">
        <v>17.100000000000001</v>
      </c>
      <c r="E1050" s="163" t="s">
        <v>195</v>
      </c>
      <c r="F1050" s="162">
        <v>2021</v>
      </c>
      <c r="G1050" s="164">
        <v>2074817</v>
      </c>
      <c r="H1050" s="164">
        <v>35971</v>
      </c>
      <c r="I1050" s="164">
        <v>781</v>
      </c>
      <c r="J1050" s="164">
        <v>397</v>
      </c>
    </row>
    <row r="1051" spans="1:10" ht="14.5" x14ac:dyDescent="0.35">
      <c r="A1051" s="162">
        <v>16624</v>
      </c>
      <c r="B1051" s="162" t="s">
        <v>1244</v>
      </c>
      <c r="D1051" s="163">
        <v>17.2</v>
      </c>
      <c r="E1051" s="163" t="s">
        <v>195</v>
      </c>
      <c r="F1051" s="162">
        <v>2021</v>
      </c>
      <c r="G1051" s="164">
        <v>26615806</v>
      </c>
      <c r="H1051" s="164">
        <v>384843</v>
      </c>
      <c r="I1051" s="164">
        <v>8359</v>
      </c>
      <c r="J1051" s="164">
        <v>4247</v>
      </c>
    </row>
    <row r="1052" spans="1:10" ht="14.5" x14ac:dyDescent="0.35">
      <c r="A1052" s="162">
        <v>16624</v>
      </c>
      <c r="B1052" s="162" t="s">
        <v>1245</v>
      </c>
      <c r="D1052" s="163">
        <v>19.3</v>
      </c>
      <c r="E1052" s="163" t="s">
        <v>195</v>
      </c>
      <c r="F1052" s="162">
        <v>2021</v>
      </c>
      <c r="G1052" s="164">
        <v>20675</v>
      </c>
      <c r="H1052" s="164">
        <v>67424</v>
      </c>
      <c r="I1052" s="164">
        <v>1465</v>
      </c>
      <c r="J1052" s="164">
        <v>744</v>
      </c>
    </row>
    <row r="1053" spans="1:10" ht="14.5" x14ac:dyDescent="0.35">
      <c r="A1053" s="162">
        <v>16624</v>
      </c>
      <c r="B1053" s="162" t="s">
        <v>1246</v>
      </c>
      <c r="D1053" s="163">
        <v>19.399999999999999</v>
      </c>
      <c r="E1053" s="163" t="s">
        <v>195</v>
      </c>
      <c r="F1053" s="162">
        <v>2021</v>
      </c>
      <c r="G1053" s="164">
        <v>7323449</v>
      </c>
      <c r="H1053" s="164">
        <v>0</v>
      </c>
      <c r="I1053" s="164">
        <v>0</v>
      </c>
      <c r="J1053" s="164">
        <v>0</v>
      </c>
    </row>
    <row r="1054" spans="1:10" ht="14.5" x14ac:dyDescent="0.35">
      <c r="A1054" s="162">
        <v>16624</v>
      </c>
      <c r="B1054" s="162" t="s">
        <v>1247</v>
      </c>
      <c r="D1054" s="163">
        <v>21.2</v>
      </c>
      <c r="E1054" s="163" t="s">
        <v>195</v>
      </c>
      <c r="F1054" s="162">
        <v>2021</v>
      </c>
      <c r="G1054" s="164">
        <v>1322456</v>
      </c>
      <c r="H1054" s="164">
        <v>11897</v>
      </c>
      <c r="I1054" s="164">
        <v>258</v>
      </c>
      <c r="J1054" s="164">
        <v>131</v>
      </c>
    </row>
    <row r="1055" spans="1:10" ht="14.5" x14ac:dyDescent="0.35">
      <c r="A1055" s="162">
        <v>16624</v>
      </c>
      <c r="B1055" s="162" t="s">
        <v>1248</v>
      </c>
      <c r="D1055" s="163">
        <v>23</v>
      </c>
      <c r="E1055" s="163" t="s">
        <v>195</v>
      </c>
      <c r="F1055" s="162">
        <v>2021</v>
      </c>
      <c r="G1055" s="164">
        <v>159368</v>
      </c>
      <c r="H1055" s="164">
        <v>1843</v>
      </c>
      <c r="I1055" s="164">
        <v>40</v>
      </c>
      <c r="J1055" s="164">
        <v>20</v>
      </c>
    </row>
    <row r="1056" spans="1:10" ht="14.5" x14ac:dyDescent="0.35">
      <c r="A1056" s="162">
        <v>16632</v>
      </c>
      <c r="B1056" s="162" t="s">
        <v>1249</v>
      </c>
      <c r="D1056" s="163">
        <v>5.0999999999999996</v>
      </c>
      <c r="E1056" s="163" t="s">
        <v>195</v>
      </c>
      <c r="F1056" s="162">
        <v>2021</v>
      </c>
      <c r="G1056" s="164">
        <v>199893</v>
      </c>
      <c r="H1056" s="164">
        <v>452</v>
      </c>
      <c r="I1056" s="164">
        <v>2</v>
      </c>
      <c r="J1056" s="164">
        <v>40</v>
      </c>
    </row>
    <row r="1057" spans="1:10" ht="14.5" x14ac:dyDescent="0.35">
      <c r="A1057" s="162">
        <v>16632</v>
      </c>
      <c r="B1057" s="162" t="s">
        <v>1250</v>
      </c>
      <c r="D1057" s="163">
        <v>5.2</v>
      </c>
      <c r="E1057" s="163" t="s">
        <v>195</v>
      </c>
      <c r="F1057" s="162">
        <v>2021</v>
      </c>
      <c r="G1057" s="164">
        <v>6492802</v>
      </c>
      <c r="H1057" s="164">
        <v>12599</v>
      </c>
      <c r="I1057" s="164">
        <v>45</v>
      </c>
      <c r="J1057" s="164">
        <v>1173</v>
      </c>
    </row>
    <row r="1058" spans="1:10" ht="14.5" x14ac:dyDescent="0.35">
      <c r="A1058" s="162">
        <v>16632</v>
      </c>
      <c r="B1058" s="162" t="s">
        <v>1251</v>
      </c>
      <c r="D1058" s="163">
        <v>17.100000000000001</v>
      </c>
      <c r="E1058" s="163" t="s">
        <v>195</v>
      </c>
      <c r="F1058" s="162">
        <v>2021</v>
      </c>
      <c r="G1058" s="164">
        <v>2584254</v>
      </c>
      <c r="H1058" s="164">
        <v>10498</v>
      </c>
      <c r="I1058" s="164">
        <v>38</v>
      </c>
      <c r="J1058" s="164">
        <v>898</v>
      </c>
    </row>
    <row r="1059" spans="1:10" ht="14.5" x14ac:dyDescent="0.35">
      <c r="A1059" s="162">
        <v>16632</v>
      </c>
      <c r="B1059" s="162" t="s">
        <v>1252</v>
      </c>
      <c r="D1059" s="163">
        <v>19.3</v>
      </c>
      <c r="E1059" s="163" t="s">
        <v>195</v>
      </c>
      <c r="F1059" s="162">
        <v>2021</v>
      </c>
      <c r="G1059" s="164">
        <v>0</v>
      </c>
      <c r="H1059" s="164">
        <v>44</v>
      </c>
      <c r="I1059" s="164">
        <v>0</v>
      </c>
      <c r="J1059" s="164">
        <v>4</v>
      </c>
    </row>
    <row r="1060" spans="1:10" ht="14.5" x14ac:dyDescent="0.35">
      <c r="A1060" s="162">
        <v>16632</v>
      </c>
      <c r="B1060" s="162" t="s">
        <v>1253</v>
      </c>
      <c r="D1060" s="163">
        <v>19.399999999999999</v>
      </c>
      <c r="E1060" s="163" t="s">
        <v>195</v>
      </c>
      <c r="F1060" s="162">
        <v>2021</v>
      </c>
      <c r="G1060" s="164">
        <v>27134</v>
      </c>
      <c r="H1060" s="164">
        <v>0</v>
      </c>
      <c r="I1060" s="164">
        <v>0</v>
      </c>
      <c r="J1060" s="164">
        <v>0</v>
      </c>
    </row>
    <row r="1061" spans="1:10" ht="14.5" x14ac:dyDescent="0.35">
      <c r="A1061" s="162">
        <v>16691</v>
      </c>
      <c r="B1061" s="162" t="s">
        <v>1254</v>
      </c>
      <c r="D1061" s="163">
        <v>1</v>
      </c>
      <c r="E1061" s="163" t="s">
        <v>195</v>
      </c>
      <c r="F1061" s="162">
        <v>2021</v>
      </c>
      <c r="G1061" s="164">
        <v>1463313</v>
      </c>
      <c r="H1061" s="164">
        <v>12801</v>
      </c>
      <c r="I1061" s="164">
        <v>847</v>
      </c>
      <c r="J1061" s="164">
        <v>1361</v>
      </c>
    </row>
    <row r="1062" spans="1:10" ht="14.5" x14ac:dyDescent="0.35">
      <c r="A1062" s="162">
        <v>16691</v>
      </c>
      <c r="B1062" s="162" t="s">
        <v>1255</v>
      </c>
      <c r="D1062" s="163">
        <v>2.1</v>
      </c>
      <c r="E1062" s="163" t="s">
        <v>195</v>
      </c>
      <c r="F1062" s="162">
        <v>2021</v>
      </c>
      <c r="G1062" s="164">
        <v>6028</v>
      </c>
      <c r="H1062" s="164">
        <v>2897</v>
      </c>
      <c r="I1062" s="164">
        <v>79</v>
      </c>
      <c r="J1062" s="164">
        <v>271</v>
      </c>
    </row>
    <row r="1063" spans="1:10" ht="14.5" x14ac:dyDescent="0.35">
      <c r="A1063" s="162">
        <v>16691</v>
      </c>
      <c r="B1063" s="162" t="s">
        <v>1256</v>
      </c>
      <c r="D1063" s="163">
        <v>2.4</v>
      </c>
      <c r="E1063" s="163" t="s">
        <v>195</v>
      </c>
      <c r="F1063" s="162">
        <v>2021</v>
      </c>
      <c r="G1063" s="164">
        <v>1381742</v>
      </c>
      <c r="H1063" s="164">
        <v>69941</v>
      </c>
      <c r="I1063" s="164">
        <v>454</v>
      </c>
      <c r="J1063" s="164">
        <v>3944</v>
      </c>
    </row>
    <row r="1064" spans="1:10" ht="14.5" x14ac:dyDescent="0.35">
      <c r="A1064" s="162">
        <v>16691</v>
      </c>
      <c r="B1064" s="162" t="s">
        <v>1257</v>
      </c>
      <c r="D1064" s="163">
        <v>3</v>
      </c>
      <c r="E1064" s="163" t="s">
        <v>195</v>
      </c>
      <c r="F1064" s="162">
        <v>2021</v>
      </c>
      <c r="G1064" s="164">
        <v>271922</v>
      </c>
      <c r="H1064" s="164">
        <v>25575</v>
      </c>
      <c r="I1064" s="164">
        <v>136</v>
      </c>
      <c r="J1064" s="164">
        <v>3643</v>
      </c>
    </row>
    <row r="1065" spans="1:10" ht="14.5" x14ac:dyDescent="0.35">
      <c r="A1065" s="162">
        <v>16691</v>
      </c>
      <c r="B1065" s="162" t="s">
        <v>1258</v>
      </c>
      <c r="D1065" s="163">
        <v>5.0999999999999996</v>
      </c>
      <c r="E1065" s="163" t="s">
        <v>195</v>
      </c>
      <c r="F1065" s="162">
        <v>2021</v>
      </c>
      <c r="G1065" s="164">
        <v>9721142</v>
      </c>
      <c r="H1065" s="164">
        <v>99678</v>
      </c>
      <c r="I1065" s="164">
        <v>6877</v>
      </c>
      <c r="J1065" s="164">
        <v>8918</v>
      </c>
    </row>
    <row r="1066" spans="1:10" ht="14.5" x14ac:dyDescent="0.35">
      <c r="A1066" s="162">
        <v>16691</v>
      </c>
      <c r="B1066" s="162" t="s">
        <v>1259</v>
      </c>
      <c r="D1066" s="163">
        <v>5.2</v>
      </c>
      <c r="E1066" s="163" t="s">
        <v>195</v>
      </c>
      <c r="F1066" s="162">
        <v>2021</v>
      </c>
      <c r="G1066" s="164">
        <v>2819912</v>
      </c>
      <c r="H1066" s="164">
        <v>27532</v>
      </c>
      <c r="I1066" s="164">
        <v>2197</v>
      </c>
      <c r="J1066" s="164">
        <v>1793</v>
      </c>
    </row>
    <row r="1067" spans="1:10" ht="14.5" x14ac:dyDescent="0.35">
      <c r="A1067" s="162">
        <v>16691</v>
      </c>
      <c r="B1067" s="162" t="s">
        <v>1260</v>
      </c>
      <c r="D1067" s="163">
        <v>9</v>
      </c>
      <c r="E1067" s="163" t="s">
        <v>195</v>
      </c>
      <c r="F1067" s="162">
        <v>2021</v>
      </c>
      <c r="G1067" s="164">
        <v>23506680</v>
      </c>
      <c r="H1067" s="164">
        <v>195677</v>
      </c>
      <c r="I1067" s="164">
        <v>11674</v>
      </c>
      <c r="J1067" s="164">
        <v>18160</v>
      </c>
    </row>
    <row r="1068" spans="1:10" ht="14.5" x14ac:dyDescent="0.35">
      <c r="A1068" s="162">
        <v>16691</v>
      </c>
      <c r="B1068" s="162" t="s">
        <v>1261</v>
      </c>
      <c r="D1068" s="163">
        <v>17.100000000000001</v>
      </c>
      <c r="E1068" s="163" t="s">
        <v>195</v>
      </c>
      <c r="F1068" s="162">
        <v>2021</v>
      </c>
      <c r="G1068" s="164">
        <v>40344089</v>
      </c>
      <c r="H1068" s="164">
        <v>411715</v>
      </c>
      <c r="I1068" s="164">
        <v>4166</v>
      </c>
      <c r="J1068" s="164">
        <v>29774</v>
      </c>
    </row>
    <row r="1069" spans="1:10" ht="14.5" x14ac:dyDescent="0.35">
      <c r="A1069" s="162">
        <v>16691</v>
      </c>
      <c r="B1069" s="162" t="s">
        <v>1262</v>
      </c>
      <c r="D1069" s="163">
        <v>17.2</v>
      </c>
      <c r="E1069" s="163" t="s">
        <v>195</v>
      </c>
      <c r="F1069" s="162">
        <v>2021</v>
      </c>
      <c r="G1069" s="164">
        <v>18494361</v>
      </c>
      <c r="H1069" s="164">
        <v>374827</v>
      </c>
      <c r="I1069" s="164">
        <v>7041</v>
      </c>
      <c r="J1069" s="164">
        <v>35372</v>
      </c>
    </row>
    <row r="1070" spans="1:10" ht="14.5" x14ac:dyDescent="0.35">
      <c r="A1070" s="162">
        <v>16691</v>
      </c>
      <c r="B1070" s="162" t="s">
        <v>1263</v>
      </c>
      <c r="D1070" s="163">
        <v>18</v>
      </c>
      <c r="E1070" s="163" t="s">
        <v>195</v>
      </c>
      <c r="F1070" s="162">
        <v>2021</v>
      </c>
      <c r="G1070" s="164">
        <v>22597</v>
      </c>
      <c r="H1070" s="164">
        <v>2255</v>
      </c>
      <c r="I1070" s="164">
        <v>49</v>
      </c>
      <c r="J1070" s="164">
        <v>169</v>
      </c>
    </row>
    <row r="1071" spans="1:10" ht="14.5" x14ac:dyDescent="0.35">
      <c r="A1071" s="162">
        <v>16691</v>
      </c>
      <c r="B1071" s="162" t="s">
        <v>1264</v>
      </c>
      <c r="D1071" s="163">
        <v>19.3</v>
      </c>
      <c r="E1071" s="163" t="s">
        <v>195</v>
      </c>
      <c r="F1071" s="162">
        <v>2021</v>
      </c>
      <c r="G1071" s="164">
        <v>7731</v>
      </c>
      <c r="H1071" s="164">
        <v>37705</v>
      </c>
      <c r="I1071" s="164">
        <v>2074</v>
      </c>
      <c r="J1071" s="164">
        <v>4279</v>
      </c>
    </row>
    <row r="1072" spans="1:10" ht="14.5" x14ac:dyDescent="0.35">
      <c r="A1072" s="162">
        <v>16691</v>
      </c>
      <c r="B1072" s="162" t="s">
        <v>1265</v>
      </c>
      <c r="D1072" s="163">
        <v>19.399999999999999</v>
      </c>
      <c r="E1072" s="163" t="s">
        <v>195</v>
      </c>
      <c r="F1072" s="162">
        <v>2021</v>
      </c>
      <c r="G1072" s="164">
        <v>1690126</v>
      </c>
      <c r="H1072" s="164">
        <v>0</v>
      </c>
      <c r="I1072" s="164">
        <v>0</v>
      </c>
      <c r="J1072" s="164">
        <v>0</v>
      </c>
    </row>
    <row r="1073" spans="1:10" ht="14.5" x14ac:dyDescent="0.35">
      <c r="A1073" s="162">
        <v>16691</v>
      </c>
      <c r="B1073" s="162" t="s">
        <v>1266</v>
      </c>
      <c r="D1073" s="163">
        <v>21.2</v>
      </c>
      <c r="E1073" s="163" t="s">
        <v>195</v>
      </c>
      <c r="F1073" s="162">
        <v>2021</v>
      </c>
      <c r="G1073" s="164">
        <v>637549</v>
      </c>
      <c r="H1073" s="164">
        <v>12397</v>
      </c>
      <c r="I1073" s="164">
        <v>521</v>
      </c>
      <c r="J1073" s="164">
        <v>1605</v>
      </c>
    </row>
    <row r="1074" spans="1:10" ht="14.5" x14ac:dyDescent="0.35">
      <c r="A1074" s="162">
        <v>16691</v>
      </c>
      <c r="B1074" s="162" t="s">
        <v>1267</v>
      </c>
      <c r="D1074" s="163">
        <v>23</v>
      </c>
      <c r="E1074" s="163" t="s">
        <v>195</v>
      </c>
      <c r="F1074" s="162">
        <v>2021</v>
      </c>
      <c r="G1074" s="164">
        <v>8382251</v>
      </c>
      <c r="H1074" s="164">
        <v>115847</v>
      </c>
      <c r="I1074" s="164">
        <v>5057</v>
      </c>
      <c r="J1074" s="164">
        <v>15516</v>
      </c>
    </row>
    <row r="1075" spans="1:10" ht="14.5" x14ac:dyDescent="0.35">
      <c r="A1075" s="162">
        <v>16691</v>
      </c>
      <c r="B1075" s="162" t="s">
        <v>1268</v>
      </c>
      <c r="D1075" s="163">
        <v>24</v>
      </c>
      <c r="E1075" s="163" t="s">
        <v>195</v>
      </c>
      <c r="F1075" s="162">
        <v>2021</v>
      </c>
      <c r="G1075" s="164">
        <v>10183496</v>
      </c>
      <c r="H1075" s="164">
        <v>120233</v>
      </c>
      <c r="I1075" s="164">
        <v>10101</v>
      </c>
      <c r="J1075" s="164">
        <v>24883</v>
      </c>
    </row>
    <row r="1076" spans="1:10" ht="14.5" x14ac:dyDescent="0.35">
      <c r="A1076" s="162">
        <v>16705</v>
      </c>
      <c r="B1076" s="162" t="s">
        <v>1269</v>
      </c>
      <c r="D1076" s="163">
        <v>17.100000000000001</v>
      </c>
      <c r="E1076" s="163" t="s">
        <v>195</v>
      </c>
      <c r="F1076" s="162">
        <v>2021</v>
      </c>
      <c r="G1076" s="164">
        <v>662116</v>
      </c>
      <c r="H1076" s="164">
        <v>18928</v>
      </c>
      <c r="I1076" s="164">
        <v>0</v>
      </c>
      <c r="J1076" s="164">
        <v>366</v>
      </c>
    </row>
    <row r="1077" spans="1:10" ht="14.5" x14ac:dyDescent="0.35">
      <c r="A1077" s="162">
        <v>16810</v>
      </c>
      <c r="B1077" s="162" t="s">
        <v>1270</v>
      </c>
      <c r="D1077" s="163">
        <v>17.100000000000001</v>
      </c>
      <c r="E1077" s="163" t="s">
        <v>195</v>
      </c>
      <c r="F1077" s="162">
        <v>2021</v>
      </c>
      <c r="G1077" s="164">
        <v>267495</v>
      </c>
      <c r="H1077" s="164">
        <v>461</v>
      </c>
      <c r="I1077" s="164">
        <v>11</v>
      </c>
      <c r="J1077" s="164">
        <v>26</v>
      </c>
    </row>
    <row r="1078" spans="1:10" ht="14.5" x14ac:dyDescent="0.35">
      <c r="A1078" s="162">
        <v>16810</v>
      </c>
      <c r="B1078" s="162" t="s">
        <v>1271</v>
      </c>
      <c r="D1078" s="163">
        <v>23</v>
      </c>
      <c r="E1078" s="163" t="s">
        <v>195</v>
      </c>
      <c r="F1078" s="162">
        <v>2021</v>
      </c>
      <c r="G1078" s="164">
        <v>500</v>
      </c>
      <c r="H1078" s="164">
        <v>1</v>
      </c>
      <c r="I1078" s="164">
        <v>0</v>
      </c>
      <c r="J1078" s="164">
        <v>0</v>
      </c>
    </row>
    <row r="1079" spans="1:10" ht="14.5" x14ac:dyDescent="0.35">
      <c r="A1079" s="162">
        <v>16825</v>
      </c>
      <c r="B1079" s="162" t="s">
        <v>1272</v>
      </c>
      <c r="D1079" s="163">
        <v>4</v>
      </c>
      <c r="E1079" s="163" t="s">
        <v>195</v>
      </c>
      <c r="F1079" s="162">
        <v>2021</v>
      </c>
      <c r="G1079" s="164">
        <v>9207060</v>
      </c>
      <c r="H1079" s="164">
        <v>11817</v>
      </c>
      <c r="I1079" s="164">
        <v>2874</v>
      </c>
      <c r="J1079" s="164">
        <v>3104</v>
      </c>
    </row>
    <row r="1080" spans="1:10" ht="14.5" x14ac:dyDescent="0.35">
      <c r="A1080" s="162">
        <v>16825</v>
      </c>
      <c r="B1080" s="162" t="s">
        <v>1273</v>
      </c>
      <c r="D1080" s="163">
        <v>9</v>
      </c>
      <c r="E1080" s="163" t="s">
        <v>195</v>
      </c>
      <c r="F1080" s="162">
        <v>2021</v>
      </c>
      <c r="G1080" s="164">
        <v>18937</v>
      </c>
      <c r="H1080" s="164">
        <v>33</v>
      </c>
      <c r="I1080" s="164">
        <v>8</v>
      </c>
      <c r="J1080" s="164">
        <v>9</v>
      </c>
    </row>
    <row r="1081" spans="1:10" ht="14.5" x14ac:dyDescent="0.35">
      <c r="A1081" s="162">
        <v>16825</v>
      </c>
      <c r="B1081" s="162" t="s">
        <v>1274</v>
      </c>
      <c r="D1081" s="163">
        <v>17.100000000000001</v>
      </c>
      <c r="E1081" s="163" t="s">
        <v>195</v>
      </c>
      <c r="F1081" s="162">
        <v>2021</v>
      </c>
      <c r="G1081" s="164">
        <v>104969</v>
      </c>
      <c r="H1081" s="164">
        <v>171</v>
      </c>
      <c r="I1081" s="164">
        <v>42</v>
      </c>
      <c r="J1081" s="164">
        <v>45</v>
      </c>
    </row>
    <row r="1082" spans="1:10" ht="14.5" x14ac:dyDescent="0.35">
      <c r="A1082" s="162">
        <v>16825</v>
      </c>
      <c r="B1082" s="162" t="s">
        <v>1275</v>
      </c>
      <c r="D1082" s="163">
        <v>19.100000000000001</v>
      </c>
      <c r="E1082" s="163" t="s">
        <v>195</v>
      </c>
      <c r="F1082" s="162">
        <v>2021</v>
      </c>
      <c r="G1082" s="164">
        <v>106661</v>
      </c>
      <c r="H1082" s="164">
        <v>4645</v>
      </c>
      <c r="I1082" s="164">
        <v>1130</v>
      </c>
      <c r="J1082" s="164">
        <v>1220</v>
      </c>
    </row>
    <row r="1083" spans="1:10" ht="14.5" x14ac:dyDescent="0.35">
      <c r="A1083" s="162">
        <v>16825</v>
      </c>
      <c r="B1083" s="162" t="s">
        <v>1276</v>
      </c>
      <c r="D1083" s="163">
        <v>19.2</v>
      </c>
      <c r="E1083" s="163" t="s">
        <v>195</v>
      </c>
      <c r="F1083" s="162">
        <v>2021</v>
      </c>
      <c r="G1083" s="164">
        <v>1747227</v>
      </c>
      <c r="H1083" s="164">
        <v>0</v>
      </c>
      <c r="I1083" s="164">
        <v>0</v>
      </c>
      <c r="J1083" s="164">
        <v>0</v>
      </c>
    </row>
    <row r="1084" spans="1:10" ht="14.5" x14ac:dyDescent="0.35">
      <c r="A1084" s="162">
        <v>16825</v>
      </c>
      <c r="B1084" s="162" t="s">
        <v>1277</v>
      </c>
      <c r="D1084" s="163">
        <v>21.1</v>
      </c>
      <c r="E1084" s="163" t="s">
        <v>195</v>
      </c>
      <c r="F1084" s="162">
        <v>2021</v>
      </c>
      <c r="G1084" s="164">
        <v>1450345</v>
      </c>
      <c r="H1084" s="164">
        <v>3454</v>
      </c>
      <c r="I1084" s="164">
        <v>840</v>
      </c>
      <c r="J1084" s="164">
        <v>907</v>
      </c>
    </row>
    <row r="1085" spans="1:10" ht="14.5" x14ac:dyDescent="0.35">
      <c r="A1085" s="162">
        <v>17030</v>
      </c>
      <c r="B1085" s="162" t="s">
        <v>1278</v>
      </c>
      <c r="D1085" s="163">
        <v>1</v>
      </c>
      <c r="E1085" s="163" t="s">
        <v>195</v>
      </c>
      <c r="F1085" s="162">
        <v>2021</v>
      </c>
      <c r="G1085" s="164">
        <v>2810033</v>
      </c>
      <c r="H1085" s="164">
        <v>2810</v>
      </c>
      <c r="I1085" s="164">
        <v>0</v>
      </c>
      <c r="J1085" s="164">
        <v>158</v>
      </c>
    </row>
    <row r="1086" spans="1:10" ht="14.5" x14ac:dyDescent="0.35">
      <c r="A1086" s="162">
        <v>17030</v>
      </c>
      <c r="B1086" s="162" t="s">
        <v>1279</v>
      </c>
      <c r="D1086" s="163">
        <v>4</v>
      </c>
      <c r="E1086" s="163" t="s">
        <v>195</v>
      </c>
      <c r="F1086" s="162">
        <v>2021</v>
      </c>
      <c r="G1086" s="164">
        <v>39877820</v>
      </c>
      <c r="H1086" s="164">
        <v>52050</v>
      </c>
      <c r="I1086" s="164">
        <v>0</v>
      </c>
      <c r="J1086" s="164">
        <v>2843</v>
      </c>
    </row>
    <row r="1087" spans="1:10" ht="14.5" x14ac:dyDescent="0.35">
      <c r="A1087" s="162">
        <v>17221</v>
      </c>
      <c r="B1087" s="162" t="s">
        <v>1280</v>
      </c>
      <c r="D1087" s="163">
        <v>4</v>
      </c>
      <c r="E1087" s="163" t="s">
        <v>195</v>
      </c>
      <c r="F1087" s="162">
        <v>2021</v>
      </c>
      <c r="G1087" s="164">
        <v>126865633</v>
      </c>
      <c r="H1087" s="164">
        <v>874602</v>
      </c>
      <c r="I1087" s="164">
        <v>60020</v>
      </c>
      <c r="J1087" s="164">
        <v>35221</v>
      </c>
    </row>
    <row r="1088" spans="1:10" ht="14.5" x14ac:dyDescent="0.35">
      <c r="A1088" s="162">
        <v>17230</v>
      </c>
      <c r="B1088" s="162" t="s">
        <v>1281</v>
      </c>
      <c r="D1088" s="163">
        <v>9</v>
      </c>
      <c r="E1088" s="163" t="s">
        <v>195</v>
      </c>
      <c r="F1088" s="162">
        <v>2021</v>
      </c>
      <c r="G1088" s="164">
        <v>64904</v>
      </c>
      <c r="H1088" s="164">
        <v>73120</v>
      </c>
      <c r="I1088" s="164">
        <v>6441</v>
      </c>
      <c r="J1088" s="164">
        <v>5662</v>
      </c>
    </row>
    <row r="1089" spans="1:10" ht="14.5" x14ac:dyDescent="0.35">
      <c r="A1089" s="162">
        <v>17230</v>
      </c>
      <c r="B1089" s="162" t="s">
        <v>1282</v>
      </c>
      <c r="D1089" s="163">
        <v>17.100000000000001</v>
      </c>
      <c r="E1089" s="163" t="s">
        <v>195</v>
      </c>
      <c r="F1089" s="162">
        <v>2021</v>
      </c>
      <c r="G1089" s="164">
        <v>1232961</v>
      </c>
      <c r="H1089" s="164">
        <v>19350</v>
      </c>
      <c r="I1089" s="164">
        <v>1859</v>
      </c>
      <c r="J1089" s="164">
        <v>1979</v>
      </c>
    </row>
    <row r="1090" spans="1:10" ht="14.5" x14ac:dyDescent="0.35">
      <c r="A1090" s="162">
        <v>17230</v>
      </c>
      <c r="B1090" s="162" t="s">
        <v>1283</v>
      </c>
      <c r="D1090" s="163">
        <v>19.100000000000001</v>
      </c>
      <c r="E1090" s="163" t="s">
        <v>195</v>
      </c>
      <c r="F1090" s="162">
        <v>2021</v>
      </c>
      <c r="G1090" s="164">
        <v>1470112</v>
      </c>
      <c r="H1090" s="164">
        <v>2194256</v>
      </c>
      <c r="I1090" s="164">
        <v>147404</v>
      </c>
      <c r="J1090" s="164">
        <v>135523</v>
      </c>
    </row>
    <row r="1091" spans="1:10" ht="14.5" x14ac:dyDescent="0.35">
      <c r="A1091" s="162">
        <v>17230</v>
      </c>
      <c r="B1091" s="162" t="s">
        <v>1284</v>
      </c>
      <c r="D1091" s="163">
        <v>19.2</v>
      </c>
      <c r="E1091" s="163" t="s">
        <v>195</v>
      </c>
      <c r="F1091" s="162">
        <v>2021</v>
      </c>
      <c r="G1091" s="164">
        <v>22966144</v>
      </c>
      <c r="H1091" s="164">
        <v>0</v>
      </c>
      <c r="I1091" s="164">
        <v>0</v>
      </c>
      <c r="J1091" s="164">
        <v>0</v>
      </c>
    </row>
    <row r="1092" spans="1:10" ht="14.5" x14ac:dyDescent="0.35">
      <c r="A1092" s="162">
        <v>17230</v>
      </c>
      <c r="B1092" s="162" t="s">
        <v>1285</v>
      </c>
      <c r="D1092" s="163">
        <v>21.1</v>
      </c>
      <c r="E1092" s="163" t="s">
        <v>195</v>
      </c>
      <c r="F1092" s="162">
        <v>2021</v>
      </c>
      <c r="G1092" s="164">
        <v>41092943</v>
      </c>
      <c r="H1092" s="164">
        <v>1926166</v>
      </c>
      <c r="I1092" s="164">
        <v>132913</v>
      </c>
      <c r="J1092" s="164">
        <v>127017</v>
      </c>
    </row>
    <row r="1093" spans="1:10" ht="14.5" x14ac:dyDescent="0.35">
      <c r="A1093" s="162">
        <v>17965</v>
      </c>
      <c r="B1093" s="162" t="s">
        <v>1286</v>
      </c>
      <c r="D1093" s="163">
        <v>17.100000000000001</v>
      </c>
      <c r="E1093" s="163" t="s">
        <v>195</v>
      </c>
      <c r="F1093" s="162">
        <v>2021</v>
      </c>
      <c r="G1093" s="164">
        <v>1009</v>
      </c>
      <c r="H1093" s="164">
        <v>7</v>
      </c>
      <c r="I1093" s="164">
        <v>-1</v>
      </c>
      <c r="J1093" s="164">
        <v>-9</v>
      </c>
    </row>
    <row r="1094" spans="1:10" ht="14.5" x14ac:dyDescent="0.35">
      <c r="A1094" s="162">
        <v>17965</v>
      </c>
      <c r="B1094" s="162" t="s">
        <v>1287</v>
      </c>
      <c r="D1094" s="163">
        <v>21.2</v>
      </c>
      <c r="E1094" s="163" t="s">
        <v>195</v>
      </c>
      <c r="F1094" s="162">
        <v>2021</v>
      </c>
      <c r="G1094" s="164">
        <v>20781</v>
      </c>
      <c r="H1094" s="164">
        <v>132</v>
      </c>
      <c r="I1094" s="164">
        <v>-24</v>
      </c>
      <c r="J1094" s="164">
        <v>-170</v>
      </c>
    </row>
    <row r="1095" spans="1:10" ht="14.5" x14ac:dyDescent="0.35">
      <c r="A1095" s="162">
        <v>18023</v>
      </c>
      <c r="B1095" s="162" t="s">
        <v>1288</v>
      </c>
      <c r="D1095" s="163">
        <v>1</v>
      </c>
      <c r="E1095" s="163" t="s">
        <v>195</v>
      </c>
      <c r="F1095" s="162">
        <v>2021</v>
      </c>
      <c r="G1095" s="164">
        <v>4158</v>
      </c>
      <c r="H1095" s="164">
        <v>32</v>
      </c>
      <c r="I1095" s="164">
        <v>0</v>
      </c>
      <c r="J1095" s="164">
        <v>2</v>
      </c>
    </row>
    <row r="1096" spans="1:10" ht="14.5" x14ac:dyDescent="0.35">
      <c r="A1096" s="162">
        <v>18023</v>
      </c>
      <c r="B1096" s="162" t="s">
        <v>1289</v>
      </c>
      <c r="D1096" s="163">
        <v>2.1</v>
      </c>
      <c r="E1096" s="163" t="s">
        <v>195</v>
      </c>
      <c r="F1096" s="162">
        <v>2021</v>
      </c>
      <c r="G1096" s="164">
        <v>2513</v>
      </c>
      <c r="H1096" s="164">
        <v>52</v>
      </c>
      <c r="I1096" s="164">
        <v>1</v>
      </c>
      <c r="J1096" s="164">
        <v>8</v>
      </c>
    </row>
    <row r="1097" spans="1:10" ht="14.5" x14ac:dyDescent="0.35">
      <c r="A1097" s="162">
        <v>18023</v>
      </c>
      <c r="B1097" s="162" t="s">
        <v>1290</v>
      </c>
      <c r="D1097" s="163">
        <v>5.0999999999999996</v>
      </c>
      <c r="E1097" s="163" t="s">
        <v>195</v>
      </c>
      <c r="F1097" s="162">
        <v>2021</v>
      </c>
      <c r="G1097" s="164">
        <v>1665954</v>
      </c>
      <c r="H1097" s="164">
        <v>22805</v>
      </c>
      <c r="I1097" s="164">
        <v>481</v>
      </c>
      <c r="J1097" s="164">
        <v>2521</v>
      </c>
    </row>
    <row r="1098" spans="1:10" ht="14.5" x14ac:dyDescent="0.35">
      <c r="A1098" s="162">
        <v>18023</v>
      </c>
      <c r="B1098" s="162" t="s">
        <v>1291</v>
      </c>
      <c r="D1098" s="163">
        <v>5.2</v>
      </c>
      <c r="E1098" s="163" t="s">
        <v>195</v>
      </c>
      <c r="F1098" s="162">
        <v>2021</v>
      </c>
      <c r="G1098" s="164">
        <v>729123</v>
      </c>
      <c r="H1098" s="164">
        <v>18251</v>
      </c>
      <c r="I1098" s="164">
        <v>352</v>
      </c>
      <c r="J1098" s="164">
        <v>1848</v>
      </c>
    </row>
    <row r="1099" spans="1:10" ht="14.5" x14ac:dyDescent="0.35">
      <c r="A1099" s="162">
        <v>18023</v>
      </c>
      <c r="B1099" s="162" t="s">
        <v>1292</v>
      </c>
      <c r="D1099" s="163">
        <v>9</v>
      </c>
      <c r="E1099" s="163" t="s">
        <v>195</v>
      </c>
      <c r="F1099" s="162">
        <v>2021</v>
      </c>
      <c r="G1099" s="164">
        <v>1917872</v>
      </c>
      <c r="H1099" s="164">
        <v>19054</v>
      </c>
      <c r="I1099" s="164">
        <v>265</v>
      </c>
      <c r="J1099" s="164">
        <v>1391</v>
      </c>
    </row>
    <row r="1100" spans="1:10" ht="14.5" x14ac:dyDescent="0.35">
      <c r="A1100" s="162">
        <v>18023</v>
      </c>
      <c r="B1100" s="162" t="s">
        <v>1293</v>
      </c>
      <c r="D1100" s="163">
        <v>17.100000000000001</v>
      </c>
      <c r="E1100" s="163" t="s">
        <v>195</v>
      </c>
      <c r="F1100" s="162">
        <v>2021</v>
      </c>
      <c r="G1100" s="164">
        <v>1619912</v>
      </c>
      <c r="H1100" s="164">
        <v>14766</v>
      </c>
      <c r="I1100" s="164">
        <v>360</v>
      </c>
      <c r="J1100" s="164">
        <v>1889</v>
      </c>
    </row>
    <row r="1101" spans="1:10" ht="14.5" x14ac:dyDescent="0.35">
      <c r="A1101" s="162">
        <v>18023</v>
      </c>
      <c r="B1101" s="162" t="s">
        <v>1294</v>
      </c>
      <c r="D1101" s="163">
        <v>17.2</v>
      </c>
      <c r="E1101" s="163" t="s">
        <v>195</v>
      </c>
      <c r="F1101" s="162">
        <v>2021</v>
      </c>
      <c r="G1101" s="164">
        <v>1018</v>
      </c>
      <c r="H1101" s="164">
        <v>221</v>
      </c>
      <c r="I1101" s="164">
        <v>-39</v>
      </c>
      <c r="J1101" s="164">
        <v>-204</v>
      </c>
    </row>
    <row r="1102" spans="1:10" ht="14.5" x14ac:dyDescent="0.35">
      <c r="A1102" s="162">
        <v>18023</v>
      </c>
      <c r="B1102" s="162" t="s">
        <v>1295</v>
      </c>
      <c r="D1102" s="163">
        <v>19.3</v>
      </c>
      <c r="E1102" s="163" t="s">
        <v>195</v>
      </c>
      <c r="F1102" s="162">
        <v>2021</v>
      </c>
      <c r="G1102" s="164">
        <v>14814</v>
      </c>
      <c r="H1102" s="164">
        <v>31693</v>
      </c>
      <c r="I1102" s="164">
        <v>648</v>
      </c>
      <c r="J1102" s="164">
        <v>3399</v>
      </c>
    </row>
    <row r="1103" spans="1:10" ht="14.5" x14ac:dyDescent="0.35">
      <c r="A1103" s="162">
        <v>18023</v>
      </c>
      <c r="B1103" s="162" t="s">
        <v>1296</v>
      </c>
      <c r="D1103" s="163">
        <v>19.399999999999999</v>
      </c>
      <c r="E1103" s="163" t="s">
        <v>195</v>
      </c>
      <c r="F1103" s="162">
        <v>2021</v>
      </c>
      <c r="G1103" s="164">
        <v>4292681</v>
      </c>
      <c r="H1103" s="164">
        <v>0</v>
      </c>
      <c r="I1103" s="164">
        <v>0</v>
      </c>
      <c r="J1103" s="164">
        <v>0</v>
      </c>
    </row>
    <row r="1104" spans="1:10" ht="14.5" x14ac:dyDescent="0.35">
      <c r="A1104" s="162">
        <v>18023</v>
      </c>
      <c r="B1104" s="162" t="s">
        <v>1297</v>
      </c>
      <c r="D1104" s="163">
        <v>21.2</v>
      </c>
      <c r="E1104" s="163" t="s">
        <v>195</v>
      </c>
      <c r="F1104" s="162">
        <v>2021</v>
      </c>
      <c r="G1104" s="164">
        <v>1253940</v>
      </c>
      <c r="H1104" s="164">
        <v>10574</v>
      </c>
      <c r="I1104" s="164">
        <v>205</v>
      </c>
      <c r="J1104" s="164">
        <v>1075</v>
      </c>
    </row>
    <row r="1105" spans="1:10" ht="14.5" x14ac:dyDescent="0.35">
      <c r="A1105" s="162">
        <v>18023</v>
      </c>
      <c r="B1105" s="162" t="s">
        <v>1298</v>
      </c>
      <c r="D1105" s="163">
        <v>24</v>
      </c>
      <c r="E1105" s="163" t="s">
        <v>195</v>
      </c>
      <c r="F1105" s="162">
        <v>2021</v>
      </c>
      <c r="G1105" s="164">
        <v>38181</v>
      </c>
      <c r="H1105" s="164">
        <v>1013</v>
      </c>
      <c r="I1105" s="164">
        <v>32</v>
      </c>
      <c r="J1105" s="164">
        <v>168</v>
      </c>
    </row>
    <row r="1106" spans="1:10" ht="14.5" x14ac:dyDescent="0.35">
      <c r="A1106" s="162">
        <v>18058</v>
      </c>
      <c r="B1106" s="162" t="s">
        <v>1299</v>
      </c>
      <c r="D1106" s="163">
        <v>1</v>
      </c>
      <c r="E1106" s="163" t="s">
        <v>195</v>
      </c>
      <c r="F1106" s="162">
        <v>2021</v>
      </c>
      <c r="G1106" s="164">
        <v>9517</v>
      </c>
      <c r="H1106" s="164">
        <v>404</v>
      </c>
      <c r="I1106" s="164">
        <v>26</v>
      </c>
      <c r="J1106" s="164">
        <v>20</v>
      </c>
    </row>
    <row r="1107" spans="1:10" ht="14.5" x14ac:dyDescent="0.35">
      <c r="A1107" s="162">
        <v>18058</v>
      </c>
      <c r="B1107" s="162" t="s">
        <v>1300</v>
      </c>
      <c r="D1107" s="163">
        <v>2.1</v>
      </c>
      <c r="E1107" s="163" t="s">
        <v>195</v>
      </c>
      <c r="F1107" s="162">
        <v>2021</v>
      </c>
      <c r="G1107" s="164">
        <v>19088</v>
      </c>
      <c r="H1107" s="164">
        <v>1736</v>
      </c>
      <c r="I1107" s="164">
        <v>111</v>
      </c>
      <c r="J1107" s="164">
        <v>86</v>
      </c>
    </row>
    <row r="1108" spans="1:10" ht="14.5" x14ac:dyDescent="0.35">
      <c r="A1108" s="162">
        <v>18058</v>
      </c>
      <c r="B1108" s="162" t="s">
        <v>1301</v>
      </c>
      <c r="D1108" s="163">
        <v>5.0999999999999996</v>
      </c>
      <c r="E1108" s="163" t="s">
        <v>195</v>
      </c>
      <c r="F1108" s="162">
        <v>2021</v>
      </c>
      <c r="G1108" s="164">
        <v>70480952</v>
      </c>
      <c r="H1108" s="164">
        <v>895853</v>
      </c>
      <c r="I1108" s="164">
        <v>57403</v>
      </c>
      <c r="J1108" s="164">
        <v>44612</v>
      </c>
    </row>
    <row r="1109" spans="1:10" ht="14.5" x14ac:dyDescent="0.35">
      <c r="A1109" s="162">
        <v>18058</v>
      </c>
      <c r="B1109" s="162" t="s">
        <v>1302</v>
      </c>
      <c r="D1109" s="163">
        <v>5.2</v>
      </c>
      <c r="E1109" s="163" t="s">
        <v>195</v>
      </c>
      <c r="F1109" s="162">
        <v>2021</v>
      </c>
      <c r="G1109" s="164">
        <v>57490667</v>
      </c>
      <c r="H1109" s="164">
        <v>944953</v>
      </c>
      <c r="I1109" s="164">
        <v>60549</v>
      </c>
      <c r="J1109" s="164">
        <v>47057</v>
      </c>
    </row>
    <row r="1110" spans="1:10" ht="14.5" x14ac:dyDescent="0.35">
      <c r="A1110" s="162">
        <v>18058</v>
      </c>
      <c r="B1110" s="162" t="s">
        <v>1303</v>
      </c>
      <c r="D1110" s="163">
        <v>9</v>
      </c>
      <c r="E1110" s="163" t="s">
        <v>195</v>
      </c>
      <c r="F1110" s="162">
        <v>2021</v>
      </c>
      <c r="G1110" s="164">
        <v>228184</v>
      </c>
      <c r="H1110" s="164">
        <v>5917</v>
      </c>
      <c r="I1110" s="164">
        <v>379</v>
      </c>
      <c r="J1110" s="164">
        <v>295</v>
      </c>
    </row>
    <row r="1111" spans="1:10" ht="14.5" x14ac:dyDescent="0.35">
      <c r="A1111" s="162">
        <v>18058</v>
      </c>
      <c r="B1111" s="162" t="s">
        <v>1304</v>
      </c>
      <c r="D1111" s="163">
        <v>11</v>
      </c>
      <c r="E1111" s="163" t="s">
        <v>195</v>
      </c>
      <c r="F1111" s="162">
        <v>2021</v>
      </c>
      <c r="G1111" s="164">
        <v>11389</v>
      </c>
      <c r="H1111" s="164">
        <v>678</v>
      </c>
      <c r="I1111" s="164">
        <v>43</v>
      </c>
      <c r="J1111" s="164">
        <v>34</v>
      </c>
    </row>
    <row r="1112" spans="1:10" ht="14.5" x14ac:dyDescent="0.35">
      <c r="A1112" s="162">
        <v>18058</v>
      </c>
      <c r="B1112" s="162" t="s">
        <v>1305</v>
      </c>
      <c r="D1112" s="163">
        <v>17.100000000000001</v>
      </c>
      <c r="E1112" s="163" t="s">
        <v>195</v>
      </c>
      <c r="F1112" s="162">
        <v>2021</v>
      </c>
      <c r="G1112" s="164">
        <v>22921840</v>
      </c>
      <c r="H1112" s="164">
        <v>415042</v>
      </c>
      <c r="I1112" s="164">
        <v>26594</v>
      </c>
      <c r="J1112" s="164">
        <v>20668</v>
      </c>
    </row>
    <row r="1113" spans="1:10" ht="14.5" x14ac:dyDescent="0.35">
      <c r="A1113" s="162">
        <v>18058</v>
      </c>
      <c r="B1113" s="162" t="s">
        <v>1306</v>
      </c>
      <c r="D1113" s="163">
        <v>17.2</v>
      </c>
      <c r="E1113" s="163" t="s">
        <v>195</v>
      </c>
      <c r="F1113" s="162">
        <v>2021</v>
      </c>
      <c r="G1113" s="164">
        <v>24730780</v>
      </c>
      <c r="H1113" s="164">
        <v>403378</v>
      </c>
      <c r="I1113" s="164">
        <v>25847</v>
      </c>
      <c r="J1113" s="164">
        <v>20088</v>
      </c>
    </row>
    <row r="1114" spans="1:10" ht="14.5" x14ac:dyDescent="0.35">
      <c r="A1114" s="162">
        <v>18058</v>
      </c>
      <c r="B1114" s="162" t="s">
        <v>1307</v>
      </c>
      <c r="D1114" s="163">
        <v>18</v>
      </c>
      <c r="E1114" s="163" t="s">
        <v>195</v>
      </c>
      <c r="F1114" s="162">
        <v>2021</v>
      </c>
      <c r="G1114" s="164">
        <v>71416</v>
      </c>
      <c r="H1114" s="164">
        <v>1841</v>
      </c>
      <c r="I1114" s="164">
        <v>118</v>
      </c>
      <c r="J1114" s="164">
        <v>92</v>
      </c>
    </row>
    <row r="1115" spans="1:10" ht="14.5" x14ac:dyDescent="0.35">
      <c r="A1115" s="162">
        <v>18058</v>
      </c>
      <c r="B1115" s="162" t="s">
        <v>1308</v>
      </c>
      <c r="D1115" s="163">
        <v>19.100000000000001</v>
      </c>
      <c r="E1115" s="163" t="s">
        <v>195</v>
      </c>
      <c r="F1115" s="162">
        <v>2021</v>
      </c>
      <c r="G1115" s="164">
        <v>47434</v>
      </c>
      <c r="H1115" s="164">
        <v>7529</v>
      </c>
      <c r="I1115" s="164">
        <v>482</v>
      </c>
      <c r="J1115" s="164">
        <v>375</v>
      </c>
    </row>
    <row r="1116" spans="1:10" ht="14.5" x14ac:dyDescent="0.35">
      <c r="A1116" s="162">
        <v>18058</v>
      </c>
      <c r="B1116" s="162" t="s">
        <v>1309</v>
      </c>
      <c r="D1116" s="163">
        <v>19.2</v>
      </c>
      <c r="E1116" s="163" t="s">
        <v>195</v>
      </c>
      <c r="F1116" s="162">
        <v>2021</v>
      </c>
      <c r="G1116" s="164">
        <v>408889</v>
      </c>
      <c r="H1116" s="164">
        <v>0</v>
      </c>
      <c r="I1116" s="164">
        <v>0</v>
      </c>
      <c r="J1116" s="164">
        <v>0</v>
      </c>
    </row>
    <row r="1117" spans="1:10" ht="14.5" x14ac:dyDescent="0.35">
      <c r="A1117" s="162">
        <v>18058</v>
      </c>
      <c r="B1117" s="162" t="s">
        <v>1310</v>
      </c>
      <c r="D1117" s="163">
        <v>19.3</v>
      </c>
      <c r="E1117" s="163" t="s">
        <v>195</v>
      </c>
      <c r="F1117" s="162">
        <v>2021</v>
      </c>
      <c r="G1117" s="164">
        <v>166566</v>
      </c>
      <c r="H1117" s="164">
        <v>477318</v>
      </c>
      <c r="I1117" s="164">
        <v>30585</v>
      </c>
      <c r="J1117" s="164">
        <v>23770</v>
      </c>
    </row>
    <row r="1118" spans="1:10" ht="14.5" x14ac:dyDescent="0.35">
      <c r="A1118" s="162">
        <v>18058</v>
      </c>
      <c r="B1118" s="162" t="s">
        <v>1311</v>
      </c>
      <c r="D1118" s="163">
        <v>19.399999999999999</v>
      </c>
      <c r="E1118" s="163" t="s">
        <v>195</v>
      </c>
      <c r="F1118" s="162">
        <v>2021</v>
      </c>
      <c r="G1118" s="164">
        <v>30182925</v>
      </c>
      <c r="H1118" s="164">
        <v>0</v>
      </c>
      <c r="I1118" s="164">
        <v>0</v>
      </c>
      <c r="J1118" s="164">
        <v>0</v>
      </c>
    </row>
    <row r="1119" spans="1:10" ht="14.5" x14ac:dyDescent="0.35">
      <c r="A1119" s="162">
        <v>18058</v>
      </c>
      <c r="B1119" s="162" t="s">
        <v>1312</v>
      </c>
      <c r="D1119" s="163">
        <v>21.1</v>
      </c>
      <c r="E1119" s="163" t="s">
        <v>195</v>
      </c>
      <c r="F1119" s="162">
        <v>2021</v>
      </c>
      <c r="G1119" s="164">
        <v>5595337</v>
      </c>
      <c r="H1119" s="164">
        <v>66169</v>
      </c>
      <c r="I1119" s="164">
        <v>4240</v>
      </c>
      <c r="J1119" s="164">
        <v>3295</v>
      </c>
    </row>
    <row r="1120" spans="1:10" ht="14.5" x14ac:dyDescent="0.35">
      <c r="A1120" s="162">
        <v>18058</v>
      </c>
      <c r="B1120" s="162" t="s">
        <v>1313</v>
      </c>
      <c r="D1120" s="163">
        <v>21.2</v>
      </c>
      <c r="E1120" s="163" t="s">
        <v>195</v>
      </c>
      <c r="F1120" s="162">
        <v>2021</v>
      </c>
      <c r="G1120" s="164">
        <v>5813658</v>
      </c>
      <c r="H1120" s="164">
        <v>108296</v>
      </c>
      <c r="I1120" s="164">
        <v>6939</v>
      </c>
      <c r="J1120" s="164">
        <v>5393</v>
      </c>
    </row>
    <row r="1121" spans="1:10" ht="14.5" x14ac:dyDescent="0.35">
      <c r="A1121" s="162">
        <v>18058</v>
      </c>
      <c r="B1121" s="162" t="s">
        <v>1314</v>
      </c>
      <c r="D1121" s="163">
        <v>23</v>
      </c>
      <c r="E1121" s="163" t="s">
        <v>195</v>
      </c>
      <c r="F1121" s="162">
        <v>2021</v>
      </c>
      <c r="G1121" s="164">
        <v>1527116</v>
      </c>
      <c r="H1121" s="164">
        <v>20352</v>
      </c>
      <c r="I1121" s="164">
        <v>1304</v>
      </c>
      <c r="J1121" s="164">
        <v>1013</v>
      </c>
    </row>
    <row r="1122" spans="1:10" ht="14.5" x14ac:dyDescent="0.35">
      <c r="A1122" s="162">
        <v>18058</v>
      </c>
      <c r="B1122" s="162" t="s">
        <v>1315</v>
      </c>
      <c r="D1122" s="163">
        <v>24</v>
      </c>
      <c r="E1122" s="163" t="s">
        <v>195</v>
      </c>
      <c r="F1122" s="162">
        <v>2021</v>
      </c>
      <c r="G1122" s="164">
        <v>14328957</v>
      </c>
      <c r="H1122" s="164">
        <v>146884</v>
      </c>
      <c r="I1122" s="164">
        <v>9412</v>
      </c>
      <c r="J1122" s="164">
        <v>7315</v>
      </c>
    </row>
    <row r="1123" spans="1:10" ht="14.5" x14ac:dyDescent="0.35">
      <c r="A1123" s="162">
        <v>18279</v>
      </c>
      <c r="B1123" s="162" t="s">
        <v>1316</v>
      </c>
      <c r="D1123" s="163">
        <v>4</v>
      </c>
      <c r="E1123" s="163" t="s">
        <v>195</v>
      </c>
      <c r="F1123" s="162">
        <v>2021</v>
      </c>
      <c r="G1123" s="164">
        <v>30015985</v>
      </c>
      <c r="H1123" s="164">
        <v>428684</v>
      </c>
      <c r="I1123" s="164">
        <v>210</v>
      </c>
      <c r="J1123" s="164">
        <v>33381</v>
      </c>
    </row>
    <row r="1124" spans="1:10" ht="14.5" x14ac:dyDescent="0.35">
      <c r="A1124" s="162">
        <v>18279</v>
      </c>
      <c r="B1124" s="162" t="s">
        <v>1317</v>
      </c>
      <c r="D1124" s="163">
        <v>9</v>
      </c>
      <c r="E1124" s="163" t="s">
        <v>195</v>
      </c>
      <c r="F1124" s="162">
        <v>2021</v>
      </c>
      <c r="G1124" s="164">
        <v>5992736</v>
      </c>
      <c r="H1124" s="164">
        <v>73087</v>
      </c>
      <c r="I1124" s="164">
        <v>36</v>
      </c>
      <c r="J1124" s="164">
        <v>5814</v>
      </c>
    </row>
    <row r="1125" spans="1:10" ht="14.5" x14ac:dyDescent="0.35">
      <c r="A1125" s="162">
        <v>18279</v>
      </c>
      <c r="B1125" s="162" t="s">
        <v>1318</v>
      </c>
      <c r="D1125" s="163">
        <v>17.100000000000001</v>
      </c>
      <c r="E1125" s="163" t="s">
        <v>195</v>
      </c>
      <c r="F1125" s="162">
        <v>2021</v>
      </c>
      <c r="G1125" s="164">
        <v>4728743</v>
      </c>
      <c r="H1125" s="164">
        <v>80709</v>
      </c>
      <c r="I1125" s="164">
        <v>39</v>
      </c>
      <c r="J1125" s="164">
        <v>6144</v>
      </c>
    </row>
    <row r="1126" spans="1:10" ht="14.5" x14ac:dyDescent="0.35">
      <c r="A1126" s="162">
        <v>18279</v>
      </c>
      <c r="B1126" s="162" t="s">
        <v>1319</v>
      </c>
      <c r="D1126" s="163">
        <v>19.100000000000001</v>
      </c>
      <c r="E1126" s="163" t="s">
        <v>195</v>
      </c>
      <c r="F1126" s="162">
        <v>2021</v>
      </c>
      <c r="G1126" s="164">
        <v>154786</v>
      </c>
      <c r="H1126" s="164">
        <v>64815</v>
      </c>
      <c r="I1126" s="164">
        <v>32</v>
      </c>
      <c r="J1126" s="164">
        <v>5243</v>
      </c>
    </row>
    <row r="1127" spans="1:10" ht="14.5" x14ac:dyDescent="0.35">
      <c r="A1127" s="162">
        <v>18279</v>
      </c>
      <c r="B1127" s="162" t="s">
        <v>1320</v>
      </c>
      <c r="D1127" s="163">
        <v>19.2</v>
      </c>
      <c r="E1127" s="163" t="s">
        <v>195</v>
      </c>
      <c r="F1127" s="162">
        <v>2021</v>
      </c>
      <c r="G1127" s="164">
        <v>3866412</v>
      </c>
      <c r="H1127" s="164">
        <v>0</v>
      </c>
      <c r="I1127" s="164">
        <v>0</v>
      </c>
      <c r="J1127" s="164">
        <v>0</v>
      </c>
    </row>
    <row r="1128" spans="1:10" ht="14.5" x14ac:dyDescent="0.35">
      <c r="A1128" s="162">
        <v>18279</v>
      </c>
      <c r="B1128" s="162" t="s">
        <v>1321</v>
      </c>
      <c r="D1128" s="163">
        <v>21.1</v>
      </c>
      <c r="E1128" s="163" t="s">
        <v>195</v>
      </c>
      <c r="F1128" s="162">
        <v>2021</v>
      </c>
      <c r="G1128" s="164">
        <v>4847203</v>
      </c>
      <c r="H1128" s="164">
        <v>75933</v>
      </c>
      <c r="I1128" s="164">
        <v>39</v>
      </c>
      <c r="J1128" s="164">
        <v>6389</v>
      </c>
    </row>
    <row r="1129" spans="1:10" ht="14.5" x14ac:dyDescent="0.35">
      <c r="A1129" s="162">
        <v>18333</v>
      </c>
      <c r="B1129" s="162" t="s">
        <v>1322</v>
      </c>
      <c r="D1129" s="163">
        <v>4</v>
      </c>
      <c r="E1129" s="163" t="s">
        <v>195</v>
      </c>
      <c r="F1129" s="162">
        <v>2021</v>
      </c>
      <c r="G1129" s="164">
        <v>305602</v>
      </c>
      <c r="H1129" s="164">
        <v>781</v>
      </c>
      <c r="I1129" s="164">
        <v>136</v>
      </c>
      <c r="J1129" s="164">
        <v>37</v>
      </c>
    </row>
    <row r="1130" spans="1:10" ht="14.5" x14ac:dyDescent="0.35">
      <c r="A1130" s="162">
        <v>18333</v>
      </c>
      <c r="B1130" s="162" t="s">
        <v>1323</v>
      </c>
      <c r="D1130" s="163">
        <v>9</v>
      </c>
      <c r="E1130" s="163" t="s">
        <v>195</v>
      </c>
      <c r="F1130" s="162">
        <v>2021</v>
      </c>
      <c r="G1130" s="164">
        <v>512</v>
      </c>
      <c r="H1130" s="164">
        <v>10</v>
      </c>
      <c r="I1130" s="164">
        <v>0</v>
      </c>
      <c r="J1130" s="164">
        <v>0</v>
      </c>
    </row>
    <row r="1131" spans="1:10" ht="14.5" x14ac:dyDescent="0.35">
      <c r="A1131" s="162">
        <v>18430</v>
      </c>
      <c r="B1131" s="162" t="s">
        <v>1324</v>
      </c>
      <c r="D1131" s="163">
        <v>1</v>
      </c>
      <c r="E1131" s="163" t="s">
        <v>195</v>
      </c>
      <c r="F1131" s="162">
        <v>2021</v>
      </c>
      <c r="G1131" s="164">
        <v>108071</v>
      </c>
      <c r="H1131" s="164">
        <v>108</v>
      </c>
      <c r="I1131" s="164">
        <v>0</v>
      </c>
      <c r="J1131" s="164">
        <v>0</v>
      </c>
    </row>
    <row r="1132" spans="1:10" ht="14.5" x14ac:dyDescent="0.35">
      <c r="A1132" s="162">
        <v>18430</v>
      </c>
      <c r="B1132" s="162" t="s">
        <v>1325</v>
      </c>
      <c r="D1132" s="163">
        <v>2.1</v>
      </c>
      <c r="E1132" s="163" t="s">
        <v>195</v>
      </c>
      <c r="F1132" s="162">
        <v>2021</v>
      </c>
      <c r="G1132" s="164">
        <v>614821</v>
      </c>
      <c r="H1132" s="164">
        <v>615</v>
      </c>
      <c r="I1132" s="164">
        <v>0</v>
      </c>
      <c r="J1132" s="164">
        <v>0</v>
      </c>
    </row>
    <row r="1133" spans="1:10" ht="14.5" x14ac:dyDescent="0.35">
      <c r="A1133" s="162">
        <v>18430</v>
      </c>
      <c r="B1133" s="162" t="s">
        <v>1326</v>
      </c>
      <c r="D1133" s="163">
        <v>4</v>
      </c>
      <c r="E1133" s="163" t="s">
        <v>195</v>
      </c>
      <c r="F1133" s="162">
        <v>2021</v>
      </c>
      <c r="G1133" s="164">
        <v>12901160</v>
      </c>
      <c r="H1133" s="164">
        <v>12901</v>
      </c>
      <c r="I1133" s="164">
        <v>0</v>
      </c>
      <c r="J1133" s="164">
        <v>0</v>
      </c>
    </row>
    <row r="1134" spans="1:10" ht="14.5" x14ac:dyDescent="0.35">
      <c r="A1134" s="162">
        <v>18430</v>
      </c>
      <c r="B1134" s="162" t="s">
        <v>1327</v>
      </c>
      <c r="D1134" s="163">
        <v>9</v>
      </c>
      <c r="E1134" s="163" t="s">
        <v>195</v>
      </c>
      <c r="F1134" s="162">
        <v>2021</v>
      </c>
      <c r="G1134" s="164">
        <v>2350</v>
      </c>
      <c r="H1134" s="164">
        <v>2</v>
      </c>
      <c r="I1134" s="164">
        <v>0</v>
      </c>
      <c r="J1134" s="164">
        <v>0</v>
      </c>
    </row>
    <row r="1135" spans="1:10" ht="14.5" x14ac:dyDescent="0.35">
      <c r="A1135" s="162">
        <v>18430</v>
      </c>
      <c r="B1135" s="162" t="s">
        <v>1328</v>
      </c>
      <c r="D1135" s="163">
        <v>17.100000000000001</v>
      </c>
      <c r="E1135" s="163" t="s">
        <v>195</v>
      </c>
      <c r="F1135" s="162">
        <v>2021</v>
      </c>
      <c r="G1135" s="164">
        <v>41050</v>
      </c>
      <c r="H1135" s="164">
        <v>41</v>
      </c>
      <c r="I1135" s="164">
        <v>0</v>
      </c>
      <c r="J1135" s="164">
        <v>0</v>
      </c>
    </row>
    <row r="1136" spans="1:10" ht="14.5" x14ac:dyDescent="0.35">
      <c r="A1136" s="162">
        <v>18430</v>
      </c>
      <c r="B1136" s="162" t="s">
        <v>1329</v>
      </c>
      <c r="D1136" s="163">
        <v>19.100000000000001</v>
      </c>
      <c r="E1136" s="163" t="s">
        <v>195</v>
      </c>
      <c r="F1136" s="162">
        <v>2021</v>
      </c>
      <c r="G1136" s="164">
        <v>784747</v>
      </c>
      <c r="H1136" s="164">
        <v>16479</v>
      </c>
      <c r="I1136" s="164">
        <v>1090</v>
      </c>
      <c r="J1136" s="164">
        <v>1680</v>
      </c>
    </row>
    <row r="1137" spans="1:10" ht="14.5" x14ac:dyDescent="0.35">
      <c r="A1137" s="162">
        <v>18430</v>
      </c>
      <c r="B1137" s="162" t="s">
        <v>1330</v>
      </c>
      <c r="D1137" s="163">
        <v>19.2</v>
      </c>
      <c r="E1137" s="163" t="s">
        <v>195</v>
      </c>
      <c r="F1137" s="162">
        <v>2021</v>
      </c>
      <c r="G1137" s="164">
        <v>14997850</v>
      </c>
      <c r="H1137" s="164">
        <v>0</v>
      </c>
      <c r="I1137" s="164">
        <v>0</v>
      </c>
      <c r="J1137" s="164">
        <v>0</v>
      </c>
    </row>
    <row r="1138" spans="1:10" ht="14.5" x14ac:dyDescent="0.35">
      <c r="A1138" s="162">
        <v>18430</v>
      </c>
      <c r="B1138" s="162" t="s">
        <v>1331</v>
      </c>
      <c r="D1138" s="163">
        <v>21.1</v>
      </c>
      <c r="E1138" s="163" t="s">
        <v>195</v>
      </c>
      <c r="F1138" s="162">
        <v>2021</v>
      </c>
      <c r="G1138" s="164">
        <v>20513859</v>
      </c>
      <c r="H1138" s="164">
        <v>21192</v>
      </c>
      <c r="I1138" s="164">
        <v>1071</v>
      </c>
      <c r="J1138" s="164">
        <v>1652</v>
      </c>
    </row>
    <row r="1139" spans="1:10" ht="14.5" x14ac:dyDescent="0.35">
      <c r="A1139" s="162">
        <v>18468</v>
      </c>
      <c r="B1139" s="162" t="s">
        <v>1332</v>
      </c>
      <c r="D1139" s="163">
        <v>17.100000000000001</v>
      </c>
      <c r="E1139" s="163" t="s">
        <v>195</v>
      </c>
      <c r="F1139" s="162">
        <v>2021</v>
      </c>
      <c r="G1139" s="164">
        <v>297284</v>
      </c>
      <c r="H1139" s="164">
        <v>3037</v>
      </c>
      <c r="I1139" s="164">
        <v>0</v>
      </c>
      <c r="J1139" s="164">
        <v>0</v>
      </c>
    </row>
    <row r="1140" spans="1:10" ht="14.5" x14ac:dyDescent="0.35">
      <c r="A1140" s="162">
        <v>18468</v>
      </c>
      <c r="B1140" s="162" t="s">
        <v>1333</v>
      </c>
      <c r="D1140" s="163">
        <v>24</v>
      </c>
      <c r="E1140" s="163" t="s">
        <v>195</v>
      </c>
      <c r="F1140" s="162">
        <v>2021</v>
      </c>
      <c r="G1140" s="164">
        <v>3227787</v>
      </c>
      <c r="H1140" s="164">
        <v>58598</v>
      </c>
      <c r="I1140" s="164">
        <v>0</v>
      </c>
      <c r="J1140" s="164">
        <v>0</v>
      </c>
    </row>
    <row r="1141" spans="1:10" ht="14.5" x14ac:dyDescent="0.35">
      <c r="A1141" s="162">
        <v>18597</v>
      </c>
      <c r="B1141" s="162" t="s">
        <v>1334</v>
      </c>
      <c r="D1141" s="163">
        <v>1</v>
      </c>
      <c r="E1141" s="163" t="s">
        <v>195</v>
      </c>
      <c r="F1141" s="162">
        <v>2021</v>
      </c>
      <c r="G1141" s="164">
        <v>95403</v>
      </c>
      <c r="H1141" s="164">
        <v>95</v>
      </c>
      <c r="I1141" s="164">
        <v>0</v>
      </c>
      <c r="J1141" s="164">
        <v>0</v>
      </c>
    </row>
    <row r="1142" spans="1:10" ht="14.5" x14ac:dyDescent="0.35">
      <c r="A1142" s="162">
        <v>18597</v>
      </c>
      <c r="B1142" s="162" t="s">
        <v>1335</v>
      </c>
      <c r="D1142" s="163">
        <v>2.1</v>
      </c>
      <c r="E1142" s="163" t="s">
        <v>195</v>
      </c>
      <c r="F1142" s="162">
        <v>2021</v>
      </c>
      <c r="G1142" s="164">
        <v>90774</v>
      </c>
      <c r="H1142" s="164">
        <v>91</v>
      </c>
      <c r="I1142" s="164">
        <v>0</v>
      </c>
      <c r="J1142" s="164">
        <v>0</v>
      </c>
    </row>
    <row r="1143" spans="1:10" ht="14.5" x14ac:dyDescent="0.35">
      <c r="A1143" s="162">
        <v>18600</v>
      </c>
      <c r="B1143" s="162" t="s">
        <v>1336</v>
      </c>
      <c r="D1143" s="163">
        <v>1</v>
      </c>
      <c r="E1143" s="163" t="s">
        <v>195</v>
      </c>
      <c r="F1143" s="162">
        <v>2021</v>
      </c>
      <c r="G1143" s="164">
        <v>2561386</v>
      </c>
      <c r="H1143" s="164">
        <v>22105</v>
      </c>
      <c r="I1143" s="164">
        <v>3491</v>
      </c>
      <c r="J1143" s="164">
        <v>833</v>
      </c>
    </row>
    <row r="1144" spans="1:10" ht="14.5" x14ac:dyDescent="0.35">
      <c r="A1144" s="162">
        <v>18600</v>
      </c>
      <c r="B1144" s="162" t="s">
        <v>1337</v>
      </c>
      <c r="D1144" s="163">
        <v>2.1</v>
      </c>
      <c r="E1144" s="163" t="s">
        <v>195</v>
      </c>
      <c r="F1144" s="162">
        <v>2021</v>
      </c>
      <c r="G1144" s="164">
        <v>7905476</v>
      </c>
      <c r="H1144" s="164">
        <v>53259</v>
      </c>
      <c r="I1144" s="164">
        <v>8411</v>
      </c>
      <c r="J1144" s="164">
        <v>2010</v>
      </c>
    </row>
    <row r="1145" spans="1:10" ht="14.5" x14ac:dyDescent="0.35">
      <c r="A1145" s="162">
        <v>18600</v>
      </c>
      <c r="B1145" s="162" t="s">
        <v>1338</v>
      </c>
      <c r="D1145" s="163">
        <v>4</v>
      </c>
      <c r="E1145" s="163" t="s">
        <v>195</v>
      </c>
      <c r="F1145" s="162">
        <v>2021</v>
      </c>
      <c r="G1145" s="164">
        <v>201480042</v>
      </c>
      <c r="H1145" s="164">
        <v>1354160</v>
      </c>
      <c r="I1145" s="164">
        <v>202954</v>
      </c>
      <c r="J1145" s="164">
        <v>46682</v>
      </c>
    </row>
    <row r="1146" spans="1:10" ht="14.5" x14ac:dyDescent="0.35">
      <c r="A1146" s="162">
        <v>18600</v>
      </c>
      <c r="B1146" s="162" t="s">
        <v>1339</v>
      </c>
      <c r="D1146" s="163">
        <v>9</v>
      </c>
      <c r="E1146" s="163" t="s">
        <v>195</v>
      </c>
      <c r="F1146" s="162">
        <v>2021</v>
      </c>
      <c r="G1146" s="164">
        <v>5783814</v>
      </c>
      <c r="H1146" s="164">
        <v>44785</v>
      </c>
      <c r="I1146" s="164">
        <v>14964</v>
      </c>
      <c r="J1146" s="164">
        <v>2166</v>
      </c>
    </row>
    <row r="1147" spans="1:10" ht="14.5" x14ac:dyDescent="0.35">
      <c r="A1147" s="162">
        <v>18600</v>
      </c>
      <c r="B1147" s="162" t="s">
        <v>1340</v>
      </c>
      <c r="D1147" s="163">
        <v>17.100000000000001</v>
      </c>
      <c r="E1147" s="163" t="s">
        <v>195</v>
      </c>
      <c r="F1147" s="162">
        <v>2021</v>
      </c>
      <c r="G1147" s="164">
        <v>2626917</v>
      </c>
      <c r="H1147" s="164">
        <v>25893</v>
      </c>
      <c r="I1147" s="164">
        <v>5296</v>
      </c>
      <c r="J1147" s="164">
        <v>849</v>
      </c>
    </row>
    <row r="1148" spans="1:10" ht="14.5" x14ac:dyDescent="0.35">
      <c r="A1148" s="162">
        <v>18600</v>
      </c>
      <c r="B1148" s="162" t="s">
        <v>1341</v>
      </c>
      <c r="D1148" s="163">
        <v>19.100000000000001</v>
      </c>
      <c r="E1148" s="163" t="s">
        <v>195</v>
      </c>
      <c r="F1148" s="162">
        <v>2021</v>
      </c>
      <c r="G1148" s="164">
        <v>17085390</v>
      </c>
      <c r="H1148" s="164">
        <v>1847002</v>
      </c>
      <c r="I1148" s="164">
        <v>185470</v>
      </c>
      <c r="J1148" s="164">
        <v>41164</v>
      </c>
    </row>
    <row r="1149" spans="1:10" ht="14.5" x14ac:dyDescent="0.35">
      <c r="A1149" s="162">
        <v>18600</v>
      </c>
      <c r="B1149" s="162" t="s">
        <v>1342</v>
      </c>
      <c r="D1149" s="163">
        <v>19.2</v>
      </c>
      <c r="E1149" s="163" t="s">
        <v>195</v>
      </c>
      <c r="F1149" s="162">
        <v>2021</v>
      </c>
      <c r="G1149" s="164">
        <v>193463793</v>
      </c>
      <c r="H1149" s="164">
        <v>0</v>
      </c>
      <c r="I1149" s="164">
        <v>0</v>
      </c>
      <c r="J1149" s="164">
        <v>0</v>
      </c>
    </row>
    <row r="1150" spans="1:10" ht="14.5" x14ac:dyDescent="0.35">
      <c r="A1150" s="162">
        <v>18600</v>
      </c>
      <c r="B1150" s="162" t="s">
        <v>1343</v>
      </c>
      <c r="D1150" s="163">
        <v>21.1</v>
      </c>
      <c r="E1150" s="163" t="s">
        <v>195</v>
      </c>
      <c r="F1150" s="162">
        <v>2021</v>
      </c>
      <c r="G1150" s="164">
        <v>199103444</v>
      </c>
      <c r="H1150" s="164">
        <v>1532723</v>
      </c>
      <c r="I1150" s="164">
        <v>153399</v>
      </c>
      <c r="J1150" s="164">
        <v>33925</v>
      </c>
    </row>
    <row r="1151" spans="1:10" ht="14.5" x14ac:dyDescent="0.35">
      <c r="A1151" s="162">
        <v>18619</v>
      </c>
      <c r="B1151" s="162" t="s">
        <v>1344</v>
      </c>
      <c r="D1151" s="163">
        <v>23</v>
      </c>
      <c r="E1151" s="163" t="s">
        <v>195</v>
      </c>
      <c r="F1151" s="162">
        <v>2021</v>
      </c>
      <c r="G1151" s="164">
        <v>19678</v>
      </c>
      <c r="H1151" s="164">
        <v>486</v>
      </c>
      <c r="I1151" s="164">
        <v>49</v>
      </c>
      <c r="J1151" s="164">
        <v>14</v>
      </c>
    </row>
    <row r="1152" spans="1:10" ht="14.5" x14ac:dyDescent="0.35">
      <c r="A1152" s="162">
        <v>18619</v>
      </c>
      <c r="B1152" s="162" t="s">
        <v>1345</v>
      </c>
      <c r="D1152" s="163">
        <v>24</v>
      </c>
      <c r="E1152" s="163" t="s">
        <v>195</v>
      </c>
      <c r="F1152" s="162">
        <v>2021</v>
      </c>
      <c r="G1152" s="164">
        <v>1409744</v>
      </c>
      <c r="H1152" s="164">
        <v>44646</v>
      </c>
      <c r="I1152" s="164">
        <v>4470</v>
      </c>
      <c r="J1152" s="164">
        <v>1231</v>
      </c>
    </row>
    <row r="1153" spans="1:10" ht="14.5" x14ac:dyDescent="0.35">
      <c r="A1153" s="162">
        <v>18694</v>
      </c>
      <c r="B1153" s="162" t="s">
        <v>1346</v>
      </c>
      <c r="D1153" s="163">
        <v>1</v>
      </c>
      <c r="E1153" s="163" t="s">
        <v>195</v>
      </c>
      <c r="F1153" s="162">
        <v>2021</v>
      </c>
      <c r="G1153" s="164">
        <v>22</v>
      </c>
      <c r="H1153" s="164">
        <v>-1</v>
      </c>
      <c r="I1153" s="164">
        <v>0</v>
      </c>
      <c r="J1153" s="164">
        <v>0</v>
      </c>
    </row>
    <row r="1154" spans="1:10" ht="14.5" x14ac:dyDescent="0.35">
      <c r="A1154" s="162">
        <v>18694</v>
      </c>
      <c r="B1154" s="162" t="s">
        <v>1347</v>
      </c>
      <c r="D1154" s="163">
        <v>2.1</v>
      </c>
      <c r="E1154" s="163" t="s">
        <v>195</v>
      </c>
      <c r="F1154" s="162">
        <v>2021</v>
      </c>
      <c r="G1154" s="164">
        <v>92</v>
      </c>
      <c r="H1154" s="164">
        <v>0</v>
      </c>
      <c r="I1154" s="164">
        <v>0</v>
      </c>
      <c r="J1154" s="164">
        <v>0</v>
      </c>
    </row>
    <row r="1155" spans="1:10" ht="14.5" x14ac:dyDescent="0.35">
      <c r="A1155" s="162">
        <v>18694</v>
      </c>
      <c r="B1155" s="162" t="s">
        <v>1348</v>
      </c>
      <c r="D1155" s="163">
        <v>17.100000000000001</v>
      </c>
      <c r="E1155" s="163" t="s">
        <v>195</v>
      </c>
      <c r="F1155" s="162">
        <v>2021</v>
      </c>
      <c r="G1155" s="164">
        <v>189211</v>
      </c>
      <c r="H1155" s="164">
        <v>3140</v>
      </c>
      <c r="I1155" s="164">
        <v>0</v>
      </c>
      <c r="J1155" s="164">
        <v>0</v>
      </c>
    </row>
    <row r="1156" spans="1:10" ht="14.5" x14ac:dyDescent="0.35">
      <c r="A1156" s="162">
        <v>18694</v>
      </c>
      <c r="B1156" s="162" t="s">
        <v>1349</v>
      </c>
      <c r="D1156" s="163">
        <v>17.2</v>
      </c>
      <c r="E1156" s="163" t="s">
        <v>195</v>
      </c>
      <c r="F1156" s="162">
        <v>2021</v>
      </c>
      <c r="G1156" s="164">
        <v>4832692</v>
      </c>
      <c r="H1156" s="164">
        <v>25344</v>
      </c>
      <c r="I1156" s="164">
        <v>3</v>
      </c>
      <c r="J1156" s="164">
        <v>2</v>
      </c>
    </row>
    <row r="1157" spans="1:10" ht="14.5" x14ac:dyDescent="0.35">
      <c r="A1157" s="162">
        <v>18694</v>
      </c>
      <c r="B1157" s="162" t="s">
        <v>1350</v>
      </c>
      <c r="D1157" s="163">
        <v>23</v>
      </c>
      <c r="E1157" s="163" t="s">
        <v>195</v>
      </c>
      <c r="F1157" s="162">
        <v>2021</v>
      </c>
      <c r="G1157" s="164">
        <v>29708</v>
      </c>
      <c r="H1157" s="164">
        <v>411</v>
      </c>
      <c r="I1157" s="164">
        <v>0</v>
      </c>
      <c r="J1157" s="164">
        <v>0</v>
      </c>
    </row>
    <row r="1158" spans="1:10" ht="14.5" x14ac:dyDescent="0.35">
      <c r="A1158" s="162">
        <v>18694</v>
      </c>
      <c r="B1158" s="162" t="s">
        <v>1351</v>
      </c>
      <c r="D1158" s="163">
        <v>24</v>
      </c>
      <c r="E1158" s="163" t="s">
        <v>195</v>
      </c>
      <c r="F1158" s="162">
        <v>2021</v>
      </c>
      <c r="G1158" s="164">
        <v>1873954</v>
      </c>
      <c r="H1158" s="164">
        <v>51479</v>
      </c>
      <c r="I1158" s="164">
        <v>5</v>
      </c>
      <c r="J1158" s="164">
        <v>4</v>
      </c>
    </row>
    <row r="1159" spans="1:10" ht="14.5" x14ac:dyDescent="0.35">
      <c r="A1159" s="162">
        <v>18767</v>
      </c>
      <c r="B1159" s="162" t="s">
        <v>1352</v>
      </c>
      <c r="D1159" s="163">
        <v>1</v>
      </c>
      <c r="E1159" s="163" t="s">
        <v>195</v>
      </c>
      <c r="F1159" s="162">
        <v>2021</v>
      </c>
      <c r="G1159" s="164">
        <v>22396</v>
      </c>
      <c r="H1159" s="164">
        <v>892</v>
      </c>
      <c r="I1159" s="164">
        <v>56</v>
      </c>
      <c r="J1159" s="164">
        <v>61</v>
      </c>
    </row>
    <row r="1160" spans="1:10" ht="14.5" x14ac:dyDescent="0.35">
      <c r="A1160" s="162">
        <v>18767</v>
      </c>
      <c r="B1160" s="162" t="s">
        <v>1353</v>
      </c>
      <c r="D1160" s="163">
        <v>2.1</v>
      </c>
      <c r="E1160" s="163" t="s">
        <v>195</v>
      </c>
      <c r="F1160" s="162">
        <v>2021</v>
      </c>
      <c r="G1160" s="164">
        <v>85088</v>
      </c>
      <c r="H1160" s="164">
        <v>7592</v>
      </c>
      <c r="I1160" s="164">
        <v>475</v>
      </c>
      <c r="J1160" s="164">
        <v>521</v>
      </c>
    </row>
    <row r="1161" spans="1:10" ht="14.5" x14ac:dyDescent="0.35">
      <c r="A1161" s="162">
        <v>18767</v>
      </c>
      <c r="B1161" s="162" t="s">
        <v>1354</v>
      </c>
      <c r="D1161" s="163">
        <v>5.0999999999999996</v>
      </c>
      <c r="E1161" s="163" t="s">
        <v>195</v>
      </c>
      <c r="F1161" s="162">
        <v>2021</v>
      </c>
      <c r="G1161" s="164">
        <v>69626853</v>
      </c>
      <c r="H1161" s="164">
        <v>461996</v>
      </c>
      <c r="I1161" s="164">
        <v>42805</v>
      </c>
      <c r="J1161" s="164">
        <v>45385</v>
      </c>
    </row>
    <row r="1162" spans="1:10" ht="14.5" x14ac:dyDescent="0.35">
      <c r="A1162" s="162">
        <v>18767</v>
      </c>
      <c r="B1162" s="162" t="s">
        <v>1355</v>
      </c>
      <c r="D1162" s="163">
        <v>5.2</v>
      </c>
      <c r="E1162" s="163" t="s">
        <v>195</v>
      </c>
      <c r="F1162" s="162">
        <v>2021</v>
      </c>
      <c r="G1162" s="164">
        <v>12054857</v>
      </c>
      <c r="H1162" s="164">
        <v>141136</v>
      </c>
      <c r="I1162" s="164">
        <v>12734</v>
      </c>
      <c r="J1162" s="164">
        <v>16698</v>
      </c>
    </row>
    <row r="1163" spans="1:10" ht="14.5" x14ac:dyDescent="0.35">
      <c r="A1163" s="162">
        <v>18767</v>
      </c>
      <c r="B1163" s="162" t="s">
        <v>1356</v>
      </c>
      <c r="D1163" s="163">
        <v>9</v>
      </c>
      <c r="E1163" s="163" t="s">
        <v>195</v>
      </c>
      <c r="F1163" s="162">
        <v>2021</v>
      </c>
      <c r="G1163" s="164">
        <v>348</v>
      </c>
      <c r="H1163" s="164">
        <v>195</v>
      </c>
      <c r="I1163" s="164">
        <v>18</v>
      </c>
      <c r="J1163" s="164">
        <v>27</v>
      </c>
    </row>
    <row r="1164" spans="1:10" ht="14.5" x14ac:dyDescent="0.35">
      <c r="A1164" s="162">
        <v>18767</v>
      </c>
      <c r="B1164" s="162" t="s">
        <v>1357</v>
      </c>
      <c r="D1164" s="163">
        <v>11</v>
      </c>
      <c r="E1164" s="163" t="s">
        <v>195</v>
      </c>
      <c r="F1164" s="162">
        <v>2021</v>
      </c>
      <c r="G1164" s="164">
        <v>2400787</v>
      </c>
      <c r="H1164" s="164">
        <v>23767</v>
      </c>
      <c r="I1164" s="164">
        <v>3654</v>
      </c>
      <c r="J1164" s="164">
        <v>2496</v>
      </c>
    </row>
    <row r="1165" spans="1:10" ht="14.5" x14ac:dyDescent="0.35">
      <c r="A1165" s="162">
        <v>18767</v>
      </c>
      <c r="B1165" s="162" t="s">
        <v>1358</v>
      </c>
      <c r="D1165" s="163">
        <v>17.100000000000001</v>
      </c>
      <c r="E1165" s="163" t="s">
        <v>195</v>
      </c>
      <c r="F1165" s="162">
        <v>2021</v>
      </c>
      <c r="G1165" s="164">
        <v>2895478</v>
      </c>
      <c r="H1165" s="164">
        <v>33140</v>
      </c>
      <c r="I1165" s="164">
        <v>4185</v>
      </c>
      <c r="J1165" s="164">
        <v>5824</v>
      </c>
    </row>
    <row r="1166" spans="1:10" ht="14.5" x14ac:dyDescent="0.35">
      <c r="A1166" s="162">
        <v>18767</v>
      </c>
      <c r="B1166" s="162" t="s">
        <v>1359</v>
      </c>
      <c r="D1166" s="163">
        <v>17.2</v>
      </c>
      <c r="E1166" s="163" t="s">
        <v>195</v>
      </c>
      <c r="F1166" s="162">
        <v>2021</v>
      </c>
      <c r="G1166" s="164">
        <v>211458</v>
      </c>
      <c r="H1166" s="164">
        <v>2718</v>
      </c>
      <c r="I1166" s="164">
        <v>428</v>
      </c>
      <c r="J1166" s="164">
        <v>595</v>
      </c>
    </row>
    <row r="1167" spans="1:10" ht="14.5" x14ac:dyDescent="0.35">
      <c r="A1167" s="162">
        <v>18767</v>
      </c>
      <c r="B1167" s="162" t="s">
        <v>1360</v>
      </c>
      <c r="D1167" s="163">
        <v>19.3</v>
      </c>
      <c r="E1167" s="163" t="s">
        <v>195</v>
      </c>
      <c r="F1167" s="162">
        <v>2021</v>
      </c>
      <c r="G1167" s="164">
        <v>62752</v>
      </c>
      <c r="H1167" s="164">
        <v>57504</v>
      </c>
      <c r="I1167" s="164">
        <v>6028</v>
      </c>
      <c r="J1167" s="164">
        <v>7386</v>
      </c>
    </row>
    <row r="1168" spans="1:10" ht="14.5" x14ac:dyDescent="0.35">
      <c r="A1168" s="162">
        <v>18767</v>
      </c>
      <c r="B1168" s="162" t="s">
        <v>1361</v>
      </c>
      <c r="D1168" s="163">
        <v>19.399999999999999</v>
      </c>
      <c r="E1168" s="163" t="s">
        <v>195</v>
      </c>
      <c r="F1168" s="162">
        <v>2021</v>
      </c>
      <c r="G1168" s="164">
        <v>3380733</v>
      </c>
      <c r="H1168" s="164">
        <v>0</v>
      </c>
      <c r="I1168" s="164">
        <v>0</v>
      </c>
      <c r="J1168" s="164">
        <v>0</v>
      </c>
    </row>
    <row r="1169" spans="1:10" ht="14.5" x14ac:dyDescent="0.35">
      <c r="A1169" s="162">
        <v>18767</v>
      </c>
      <c r="B1169" s="162" t="s">
        <v>1362</v>
      </c>
      <c r="D1169" s="163">
        <v>21.2</v>
      </c>
      <c r="E1169" s="163" t="s">
        <v>195</v>
      </c>
      <c r="F1169" s="162">
        <v>2021</v>
      </c>
      <c r="G1169" s="164">
        <v>1566936</v>
      </c>
      <c r="H1169" s="164">
        <v>17610</v>
      </c>
      <c r="I1169" s="164">
        <v>1846</v>
      </c>
      <c r="J1169" s="164">
        <v>2262</v>
      </c>
    </row>
    <row r="1170" spans="1:10" ht="14.5" x14ac:dyDescent="0.35">
      <c r="A1170" s="162">
        <v>18961</v>
      </c>
      <c r="B1170" s="162" t="s">
        <v>1363</v>
      </c>
      <c r="D1170" s="163">
        <v>4</v>
      </c>
      <c r="E1170" s="163" t="s">
        <v>195</v>
      </c>
      <c r="F1170" s="162">
        <v>2021</v>
      </c>
      <c r="G1170" s="164">
        <v>20210224</v>
      </c>
      <c r="H1170" s="164">
        <v>176215</v>
      </c>
      <c r="I1170" s="164">
        <v>6183</v>
      </c>
      <c r="J1170" s="164">
        <v>17804</v>
      </c>
    </row>
    <row r="1171" spans="1:10" ht="14.5" x14ac:dyDescent="0.35">
      <c r="A1171" s="162">
        <v>18961</v>
      </c>
      <c r="B1171" s="162" t="s">
        <v>1364</v>
      </c>
      <c r="D1171" s="163">
        <v>5.0999999999999996</v>
      </c>
      <c r="E1171" s="163" t="s">
        <v>195</v>
      </c>
      <c r="F1171" s="162">
        <v>2021</v>
      </c>
      <c r="G1171" s="164">
        <v>2049871</v>
      </c>
      <c r="H1171" s="164">
        <v>55022</v>
      </c>
      <c r="I1171" s="164">
        <v>2246</v>
      </c>
      <c r="J1171" s="164">
        <v>2630</v>
      </c>
    </row>
    <row r="1172" spans="1:10" ht="14.5" x14ac:dyDescent="0.35">
      <c r="A1172" s="162">
        <v>18961</v>
      </c>
      <c r="B1172" s="162" t="s">
        <v>1365</v>
      </c>
      <c r="D1172" s="163">
        <v>5.2</v>
      </c>
      <c r="E1172" s="163" t="s">
        <v>195</v>
      </c>
      <c r="F1172" s="162">
        <v>2021</v>
      </c>
      <c r="G1172" s="164">
        <v>14157</v>
      </c>
      <c r="H1172" s="164">
        <v>242</v>
      </c>
      <c r="I1172" s="164">
        <v>10</v>
      </c>
      <c r="J1172" s="164">
        <v>12</v>
      </c>
    </row>
    <row r="1173" spans="1:10" ht="14.5" x14ac:dyDescent="0.35">
      <c r="A1173" s="162">
        <v>18961</v>
      </c>
      <c r="B1173" s="162" t="s">
        <v>1366</v>
      </c>
      <c r="D1173" s="163">
        <v>9</v>
      </c>
      <c r="E1173" s="163" t="s">
        <v>195</v>
      </c>
      <c r="F1173" s="162">
        <v>2021</v>
      </c>
      <c r="G1173" s="164">
        <v>2621686</v>
      </c>
      <c r="H1173" s="164">
        <v>26881</v>
      </c>
      <c r="I1173" s="164">
        <v>931</v>
      </c>
      <c r="J1173" s="164">
        <v>2580</v>
      </c>
    </row>
    <row r="1174" spans="1:10" ht="14.5" x14ac:dyDescent="0.35">
      <c r="A1174" s="162">
        <v>18961</v>
      </c>
      <c r="B1174" s="162" t="s">
        <v>1367</v>
      </c>
      <c r="D1174" s="163">
        <v>17.100000000000001</v>
      </c>
      <c r="E1174" s="163" t="s">
        <v>195</v>
      </c>
      <c r="F1174" s="162">
        <v>2021</v>
      </c>
      <c r="G1174" s="164">
        <v>4699980</v>
      </c>
      <c r="H1174" s="164">
        <v>58492</v>
      </c>
      <c r="I1174" s="164">
        <v>2162</v>
      </c>
      <c r="J1174" s="164">
        <v>4364</v>
      </c>
    </row>
    <row r="1175" spans="1:10" ht="14.5" x14ac:dyDescent="0.35">
      <c r="A1175" s="162">
        <v>18961</v>
      </c>
      <c r="B1175" s="162" t="s">
        <v>1368</v>
      </c>
      <c r="D1175" s="163">
        <v>18</v>
      </c>
      <c r="E1175" s="163" t="s">
        <v>195</v>
      </c>
      <c r="F1175" s="162">
        <v>2021</v>
      </c>
      <c r="G1175" s="164">
        <v>666111</v>
      </c>
      <c r="H1175" s="164">
        <v>9970</v>
      </c>
      <c r="I1175" s="164">
        <v>391</v>
      </c>
      <c r="J1175" s="164">
        <v>442</v>
      </c>
    </row>
    <row r="1176" spans="1:10" ht="14.5" x14ac:dyDescent="0.35">
      <c r="A1176" s="162">
        <v>18961</v>
      </c>
      <c r="B1176" s="162" t="s">
        <v>1369</v>
      </c>
      <c r="D1176" s="163">
        <v>19.100000000000001</v>
      </c>
      <c r="E1176" s="163" t="s">
        <v>195</v>
      </c>
      <c r="F1176" s="162">
        <v>2021</v>
      </c>
      <c r="G1176" s="164">
        <v>366498</v>
      </c>
      <c r="H1176" s="164">
        <v>56719</v>
      </c>
      <c r="I1176" s="164">
        <v>1983</v>
      </c>
      <c r="J1176" s="164">
        <v>5679</v>
      </c>
    </row>
    <row r="1177" spans="1:10" ht="14.5" x14ac:dyDescent="0.35">
      <c r="A1177" s="162">
        <v>18961</v>
      </c>
      <c r="B1177" s="162" t="s">
        <v>1370</v>
      </c>
      <c r="D1177" s="163">
        <v>19.2</v>
      </c>
      <c r="E1177" s="163" t="s">
        <v>195</v>
      </c>
      <c r="F1177" s="162">
        <v>2021</v>
      </c>
      <c r="G1177" s="164">
        <v>5418747</v>
      </c>
      <c r="H1177" s="164">
        <v>0</v>
      </c>
      <c r="I1177" s="164">
        <v>0</v>
      </c>
      <c r="J1177" s="164">
        <v>0</v>
      </c>
    </row>
    <row r="1178" spans="1:10" ht="14.5" x14ac:dyDescent="0.35">
      <c r="A1178" s="162">
        <v>18961</v>
      </c>
      <c r="B1178" s="162" t="s">
        <v>1371</v>
      </c>
      <c r="D1178" s="163">
        <v>19.3</v>
      </c>
      <c r="E1178" s="163" t="s">
        <v>195</v>
      </c>
      <c r="F1178" s="162">
        <v>2021</v>
      </c>
      <c r="G1178" s="164">
        <v>22265</v>
      </c>
      <c r="H1178" s="164">
        <v>42339</v>
      </c>
      <c r="I1178" s="164">
        <v>1681</v>
      </c>
      <c r="J1178" s="164">
        <v>1893</v>
      </c>
    </row>
    <row r="1179" spans="1:10" ht="14.5" x14ac:dyDescent="0.35">
      <c r="A1179" s="162">
        <v>18961</v>
      </c>
      <c r="B1179" s="162" t="s">
        <v>1372</v>
      </c>
      <c r="D1179" s="163">
        <v>19.399999999999999</v>
      </c>
      <c r="E1179" s="163" t="s">
        <v>195</v>
      </c>
      <c r="F1179" s="162">
        <v>2021</v>
      </c>
      <c r="G1179" s="164">
        <v>3988905</v>
      </c>
      <c r="H1179" s="164">
        <v>0</v>
      </c>
      <c r="I1179" s="164">
        <v>0</v>
      </c>
      <c r="J1179" s="164">
        <v>0</v>
      </c>
    </row>
    <row r="1180" spans="1:10" ht="14.5" x14ac:dyDescent="0.35">
      <c r="A1180" s="162">
        <v>18961</v>
      </c>
      <c r="B1180" s="162" t="s">
        <v>1373</v>
      </c>
      <c r="D1180" s="163">
        <v>21.1</v>
      </c>
      <c r="E1180" s="163" t="s">
        <v>195</v>
      </c>
      <c r="F1180" s="162">
        <v>2021</v>
      </c>
      <c r="G1180" s="164">
        <v>7319173</v>
      </c>
      <c r="H1180" s="164">
        <v>61167</v>
      </c>
      <c r="I1180" s="164">
        <v>2139</v>
      </c>
      <c r="J1180" s="164">
        <v>6122</v>
      </c>
    </row>
    <row r="1181" spans="1:10" ht="14.5" x14ac:dyDescent="0.35">
      <c r="A1181" s="162">
        <v>18961</v>
      </c>
      <c r="B1181" s="162" t="s">
        <v>1374</v>
      </c>
      <c r="D1181" s="163">
        <v>21.2</v>
      </c>
      <c r="E1181" s="163" t="s">
        <v>195</v>
      </c>
      <c r="F1181" s="162">
        <v>2021</v>
      </c>
      <c r="G1181" s="164">
        <v>1733333</v>
      </c>
      <c r="H1181" s="164">
        <v>17111</v>
      </c>
      <c r="I1181" s="164">
        <v>695</v>
      </c>
      <c r="J1181" s="164">
        <v>802</v>
      </c>
    </row>
    <row r="1182" spans="1:10" ht="14.5" x14ac:dyDescent="0.35">
      <c r="A1182" s="162">
        <v>18961</v>
      </c>
      <c r="B1182" s="162" t="s">
        <v>1375</v>
      </c>
      <c r="D1182" s="163">
        <v>23</v>
      </c>
      <c r="E1182" s="163" t="s">
        <v>195</v>
      </c>
      <c r="F1182" s="162">
        <v>2021</v>
      </c>
      <c r="G1182" s="164">
        <v>26413</v>
      </c>
      <c r="H1182" s="164">
        <v>353</v>
      </c>
      <c r="I1182" s="164">
        <v>14</v>
      </c>
      <c r="J1182" s="164">
        <v>16</v>
      </c>
    </row>
    <row r="1183" spans="1:10" ht="14.5" x14ac:dyDescent="0.35">
      <c r="A1183" s="162">
        <v>19038</v>
      </c>
      <c r="B1183" s="162" t="s">
        <v>1376</v>
      </c>
      <c r="D1183" s="163">
        <v>24</v>
      </c>
      <c r="E1183" s="163" t="s">
        <v>195</v>
      </c>
      <c r="F1183" s="162">
        <v>2021</v>
      </c>
      <c r="G1183" s="164">
        <v>26335331</v>
      </c>
      <c r="H1183" s="164">
        <v>73705</v>
      </c>
      <c r="I1183" s="164">
        <v>3716</v>
      </c>
      <c r="J1183" s="164">
        <v>8271</v>
      </c>
    </row>
    <row r="1184" spans="1:10" ht="14.5" x14ac:dyDescent="0.35">
      <c r="A1184" s="162">
        <v>19046</v>
      </c>
      <c r="B1184" s="162" t="s">
        <v>1377</v>
      </c>
      <c r="D1184" s="163">
        <v>5.0999999999999996</v>
      </c>
      <c r="E1184" s="163" t="s">
        <v>195</v>
      </c>
      <c r="F1184" s="162">
        <v>2021</v>
      </c>
      <c r="G1184" s="164">
        <v>32731068</v>
      </c>
      <c r="H1184" s="164">
        <v>466025</v>
      </c>
      <c r="I1184" s="164">
        <v>21491</v>
      </c>
      <c r="J1184" s="164">
        <v>47834</v>
      </c>
    </row>
    <row r="1185" spans="1:10" ht="14.5" x14ac:dyDescent="0.35">
      <c r="A1185" s="162">
        <v>19046</v>
      </c>
      <c r="B1185" s="162" t="s">
        <v>1378</v>
      </c>
      <c r="D1185" s="163">
        <v>5.2</v>
      </c>
      <c r="E1185" s="163" t="s">
        <v>195</v>
      </c>
      <c r="F1185" s="162">
        <v>2021</v>
      </c>
      <c r="G1185" s="164">
        <v>8260335</v>
      </c>
      <c r="H1185" s="164">
        <v>225082</v>
      </c>
      <c r="I1185" s="164">
        <v>14937</v>
      </c>
      <c r="J1185" s="164">
        <v>33246</v>
      </c>
    </row>
    <row r="1186" spans="1:10" ht="14.5" x14ac:dyDescent="0.35">
      <c r="A1186" s="162">
        <v>19046</v>
      </c>
      <c r="B1186" s="162" t="s">
        <v>1379</v>
      </c>
      <c r="D1186" s="163">
        <v>19.3</v>
      </c>
      <c r="E1186" s="163" t="s">
        <v>195</v>
      </c>
      <c r="F1186" s="162">
        <v>2021</v>
      </c>
      <c r="G1186" s="164">
        <v>132399</v>
      </c>
      <c r="H1186" s="164">
        <v>230675</v>
      </c>
      <c r="I1186" s="164">
        <v>7777</v>
      </c>
      <c r="J1186" s="164">
        <v>17310</v>
      </c>
    </row>
    <row r="1187" spans="1:10" ht="14.5" x14ac:dyDescent="0.35">
      <c r="A1187" s="162">
        <v>19046</v>
      </c>
      <c r="B1187" s="162" t="s">
        <v>1380</v>
      </c>
      <c r="D1187" s="163">
        <v>19.399999999999999</v>
      </c>
      <c r="E1187" s="163" t="s">
        <v>195</v>
      </c>
      <c r="F1187" s="162">
        <v>2021</v>
      </c>
      <c r="G1187" s="164">
        <v>30453531</v>
      </c>
      <c r="H1187" s="164">
        <v>0</v>
      </c>
      <c r="I1187" s="164">
        <v>0</v>
      </c>
      <c r="J1187" s="164">
        <v>0</v>
      </c>
    </row>
    <row r="1188" spans="1:10" ht="14.5" x14ac:dyDescent="0.35">
      <c r="A1188" s="162">
        <v>19046</v>
      </c>
      <c r="B1188" s="162" t="s">
        <v>1381</v>
      </c>
      <c r="D1188" s="163">
        <v>21.2</v>
      </c>
      <c r="E1188" s="163" t="s">
        <v>195</v>
      </c>
      <c r="F1188" s="162">
        <v>2021</v>
      </c>
      <c r="G1188" s="164">
        <v>8006884</v>
      </c>
      <c r="H1188" s="164">
        <v>62868</v>
      </c>
      <c r="I1188" s="164">
        <v>2301</v>
      </c>
      <c r="J1188" s="164">
        <v>5122</v>
      </c>
    </row>
    <row r="1189" spans="1:10" ht="14.5" x14ac:dyDescent="0.35">
      <c r="A1189" s="162">
        <v>19062</v>
      </c>
      <c r="B1189" s="162" t="s">
        <v>1382</v>
      </c>
      <c r="D1189" s="163">
        <v>19.100000000000001</v>
      </c>
      <c r="E1189" s="163" t="s">
        <v>195</v>
      </c>
      <c r="F1189" s="162">
        <v>2021</v>
      </c>
      <c r="G1189" s="164">
        <v>286702</v>
      </c>
      <c r="H1189" s="164">
        <v>75845</v>
      </c>
      <c r="I1189" s="164">
        <v>2102</v>
      </c>
      <c r="J1189" s="164">
        <v>4678</v>
      </c>
    </row>
    <row r="1190" spans="1:10" ht="14.5" x14ac:dyDescent="0.35">
      <c r="A1190" s="162">
        <v>19062</v>
      </c>
      <c r="B1190" s="162" t="s">
        <v>1383</v>
      </c>
      <c r="D1190" s="163">
        <v>19.2</v>
      </c>
      <c r="E1190" s="163" t="s">
        <v>195</v>
      </c>
      <c r="F1190" s="162">
        <v>2021</v>
      </c>
      <c r="G1190" s="164">
        <v>4464202</v>
      </c>
      <c r="H1190" s="164">
        <v>0</v>
      </c>
      <c r="I1190" s="164">
        <v>0</v>
      </c>
      <c r="J1190" s="164">
        <v>0</v>
      </c>
    </row>
    <row r="1191" spans="1:10" ht="14.5" x14ac:dyDescent="0.35">
      <c r="A1191" s="162">
        <v>19062</v>
      </c>
      <c r="B1191" s="162" t="s">
        <v>1384</v>
      </c>
      <c r="D1191" s="163">
        <v>21.1</v>
      </c>
      <c r="E1191" s="163" t="s">
        <v>195</v>
      </c>
      <c r="F1191" s="162">
        <v>2021</v>
      </c>
      <c r="G1191" s="164">
        <v>4810157</v>
      </c>
      <c r="H1191" s="164">
        <v>67933</v>
      </c>
      <c r="I1191" s="164">
        <v>1930</v>
      </c>
      <c r="J1191" s="164">
        <v>4296</v>
      </c>
    </row>
    <row r="1192" spans="1:10" ht="14.5" x14ac:dyDescent="0.35">
      <c r="A1192" s="162">
        <v>19070</v>
      </c>
      <c r="B1192" s="162" t="s">
        <v>1385</v>
      </c>
      <c r="D1192" s="163">
        <v>1</v>
      </c>
      <c r="E1192" s="163" t="s">
        <v>195</v>
      </c>
      <c r="F1192" s="162">
        <v>2021</v>
      </c>
      <c r="G1192" s="164">
        <v>1117721</v>
      </c>
      <c r="H1192" s="164">
        <v>23312</v>
      </c>
      <c r="I1192" s="164">
        <v>637</v>
      </c>
      <c r="J1192" s="164">
        <v>1418</v>
      </c>
    </row>
    <row r="1193" spans="1:10" ht="14.5" x14ac:dyDescent="0.35">
      <c r="A1193" s="162">
        <v>19070</v>
      </c>
      <c r="B1193" s="162" t="s">
        <v>1386</v>
      </c>
      <c r="D1193" s="163">
        <v>2.1</v>
      </c>
      <c r="E1193" s="163" t="s">
        <v>195</v>
      </c>
      <c r="F1193" s="162">
        <v>2021</v>
      </c>
      <c r="G1193" s="164">
        <v>4516057</v>
      </c>
      <c r="H1193" s="164">
        <v>12943</v>
      </c>
      <c r="I1193" s="164">
        <v>301</v>
      </c>
      <c r="J1193" s="164">
        <v>670</v>
      </c>
    </row>
    <row r="1194" spans="1:10" ht="14.5" x14ac:dyDescent="0.35">
      <c r="A1194" s="162">
        <v>19070</v>
      </c>
      <c r="B1194" s="162" t="s">
        <v>1387</v>
      </c>
      <c r="D1194" s="163">
        <v>5.0999999999999996</v>
      </c>
      <c r="E1194" s="163" t="s">
        <v>195</v>
      </c>
      <c r="F1194" s="162">
        <v>2021</v>
      </c>
      <c r="G1194" s="164">
        <v>532187</v>
      </c>
      <c r="H1194" s="164">
        <v>6588</v>
      </c>
      <c r="I1194" s="164">
        <v>150</v>
      </c>
      <c r="J1194" s="164">
        <v>335</v>
      </c>
    </row>
    <row r="1195" spans="1:10" ht="14.5" x14ac:dyDescent="0.35">
      <c r="A1195" s="162">
        <v>19070</v>
      </c>
      <c r="B1195" s="162" t="s">
        <v>1388</v>
      </c>
      <c r="D1195" s="163">
        <v>5.2</v>
      </c>
      <c r="E1195" s="163" t="s">
        <v>195</v>
      </c>
      <c r="F1195" s="162">
        <v>2021</v>
      </c>
      <c r="G1195" s="164">
        <v>110532</v>
      </c>
      <c r="H1195" s="164">
        <v>2274</v>
      </c>
      <c r="I1195" s="164">
        <v>56</v>
      </c>
      <c r="J1195" s="164">
        <v>125</v>
      </c>
    </row>
    <row r="1196" spans="1:10" ht="14.5" x14ac:dyDescent="0.35">
      <c r="A1196" s="162">
        <v>19070</v>
      </c>
      <c r="B1196" s="162" t="s">
        <v>1389</v>
      </c>
      <c r="D1196" s="163">
        <v>9</v>
      </c>
      <c r="E1196" s="163" t="s">
        <v>195</v>
      </c>
      <c r="F1196" s="162">
        <v>2021</v>
      </c>
      <c r="G1196" s="164">
        <v>138617</v>
      </c>
      <c r="H1196" s="164">
        <v>14590</v>
      </c>
      <c r="I1196" s="164">
        <v>531</v>
      </c>
      <c r="J1196" s="164">
        <v>1182</v>
      </c>
    </row>
    <row r="1197" spans="1:10" ht="14.5" x14ac:dyDescent="0.35">
      <c r="A1197" s="162">
        <v>19070</v>
      </c>
      <c r="B1197" s="162" t="s">
        <v>1390</v>
      </c>
      <c r="D1197" s="163">
        <v>17.100000000000001</v>
      </c>
      <c r="E1197" s="163" t="s">
        <v>195</v>
      </c>
      <c r="F1197" s="162">
        <v>2021</v>
      </c>
      <c r="G1197" s="164">
        <v>102664</v>
      </c>
      <c r="H1197" s="164">
        <v>34203</v>
      </c>
      <c r="I1197" s="164">
        <v>886</v>
      </c>
      <c r="J1197" s="164">
        <v>1972</v>
      </c>
    </row>
    <row r="1198" spans="1:10" ht="14.5" x14ac:dyDescent="0.35">
      <c r="A1198" s="162">
        <v>19070</v>
      </c>
      <c r="B1198" s="162" t="s">
        <v>1391</v>
      </c>
      <c r="D1198" s="163">
        <v>17.2</v>
      </c>
      <c r="E1198" s="163" t="s">
        <v>195</v>
      </c>
      <c r="F1198" s="162">
        <v>2021</v>
      </c>
      <c r="G1198" s="164">
        <v>0</v>
      </c>
      <c r="H1198" s="164">
        <v>7</v>
      </c>
      <c r="I1198" s="164">
        <v>0</v>
      </c>
      <c r="J1198" s="164">
        <v>0</v>
      </c>
    </row>
    <row r="1199" spans="1:10" ht="14.5" x14ac:dyDescent="0.35">
      <c r="A1199" s="162">
        <v>19070</v>
      </c>
      <c r="B1199" s="162" t="s">
        <v>1392</v>
      </c>
      <c r="D1199" s="163">
        <v>18</v>
      </c>
      <c r="E1199" s="163" t="s">
        <v>195</v>
      </c>
      <c r="F1199" s="162">
        <v>2021</v>
      </c>
      <c r="G1199" s="164">
        <v>322</v>
      </c>
      <c r="H1199" s="164">
        <v>16</v>
      </c>
      <c r="I1199" s="164">
        <v>25</v>
      </c>
      <c r="J1199" s="164">
        <v>56</v>
      </c>
    </row>
    <row r="1200" spans="1:10" ht="14.5" x14ac:dyDescent="0.35">
      <c r="A1200" s="162">
        <v>19070</v>
      </c>
      <c r="B1200" s="162" t="s">
        <v>1393</v>
      </c>
      <c r="D1200" s="163">
        <v>23</v>
      </c>
      <c r="E1200" s="163" t="s">
        <v>195</v>
      </c>
      <c r="F1200" s="162">
        <v>2021</v>
      </c>
      <c r="G1200" s="164">
        <v>51</v>
      </c>
      <c r="H1200" s="164">
        <v>7</v>
      </c>
      <c r="I1200" s="164">
        <v>0</v>
      </c>
      <c r="J1200" s="164">
        <v>0</v>
      </c>
    </row>
    <row r="1201" spans="1:10" ht="14.5" x14ac:dyDescent="0.35">
      <c r="A1201" s="162">
        <v>19100</v>
      </c>
      <c r="B1201" s="162" t="s">
        <v>1394</v>
      </c>
      <c r="D1201" s="163">
        <v>1</v>
      </c>
      <c r="E1201" s="163" t="s">
        <v>195</v>
      </c>
      <c r="F1201" s="162">
        <v>2021</v>
      </c>
      <c r="G1201" s="164">
        <v>298019</v>
      </c>
      <c r="H1201" s="164">
        <v>34782</v>
      </c>
      <c r="I1201" s="164">
        <v>1253</v>
      </c>
      <c r="J1201" s="164">
        <v>2638</v>
      </c>
    </row>
    <row r="1202" spans="1:10" ht="14.5" x14ac:dyDescent="0.35">
      <c r="A1202" s="162">
        <v>19100</v>
      </c>
      <c r="B1202" s="162" t="s">
        <v>1395</v>
      </c>
      <c r="D1202" s="163">
        <v>2.1</v>
      </c>
      <c r="E1202" s="163" t="s">
        <v>195</v>
      </c>
      <c r="F1202" s="162">
        <v>2021</v>
      </c>
      <c r="G1202" s="164">
        <v>2795008</v>
      </c>
      <c r="H1202" s="164">
        <v>48232</v>
      </c>
      <c r="I1202" s="164">
        <v>1831</v>
      </c>
      <c r="J1202" s="164">
        <v>4819</v>
      </c>
    </row>
    <row r="1203" spans="1:10" ht="14.5" x14ac:dyDescent="0.35">
      <c r="A1203" s="162">
        <v>19100</v>
      </c>
      <c r="B1203" s="162" t="s">
        <v>1396</v>
      </c>
      <c r="D1203" s="163">
        <v>5.0999999999999996</v>
      </c>
      <c r="E1203" s="163" t="s">
        <v>195</v>
      </c>
      <c r="F1203" s="162">
        <v>2021</v>
      </c>
      <c r="G1203" s="164">
        <v>19020415</v>
      </c>
      <c r="H1203" s="164">
        <v>221555</v>
      </c>
      <c r="I1203" s="164">
        <v>6837</v>
      </c>
      <c r="J1203" s="164">
        <v>28231</v>
      </c>
    </row>
    <row r="1204" spans="1:10" ht="14.5" x14ac:dyDescent="0.35">
      <c r="A1204" s="162">
        <v>19100</v>
      </c>
      <c r="B1204" s="162" t="s">
        <v>1397</v>
      </c>
      <c r="D1204" s="163">
        <v>5.2</v>
      </c>
      <c r="E1204" s="163" t="s">
        <v>195</v>
      </c>
      <c r="F1204" s="162">
        <v>2021</v>
      </c>
      <c r="G1204" s="164">
        <v>7345330</v>
      </c>
      <c r="H1204" s="164">
        <v>139140</v>
      </c>
      <c r="I1204" s="164">
        <v>4652</v>
      </c>
      <c r="J1204" s="164">
        <v>17538</v>
      </c>
    </row>
    <row r="1205" spans="1:10" ht="14.5" x14ac:dyDescent="0.35">
      <c r="A1205" s="162">
        <v>19100</v>
      </c>
      <c r="B1205" s="162" t="s">
        <v>1398</v>
      </c>
      <c r="D1205" s="163">
        <v>17.100000000000001</v>
      </c>
      <c r="E1205" s="163" t="s">
        <v>195</v>
      </c>
      <c r="F1205" s="162">
        <v>2021</v>
      </c>
      <c r="G1205" s="164">
        <v>1114046</v>
      </c>
      <c r="H1205" s="164">
        <v>114782</v>
      </c>
      <c r="I1205" s="164">
        <v>3685</v>
      </c>
      <c r="J1205" s="164">
        <v>14467</v>
      </c>
    </row>
    <row r="1206" spans="1:10" ht="14.5" x14ac:dyDescent="0.35">
      <c r="A1206" s="162">
        <v>19100</v>
      </c>
      <c r="B1206" s="162" t="s">
        <v>1399</v>
      </c>
      <c r="D1206" s="163">
        <v>17.2</v>
      </c>
      <c r="E1206" s="163" t="s">
        <v>195</v>
      </c>
      <c r="F1206" s="162">
        <v>2021</v>
      </c>
      <c r="G1206" s="164">
        <v>107248</v>
      </c>
      <c r="H1206" s="164">
        <v>3854</v>
      </c>
      <c r="I1206" s="164">
        <v>117</v>
      </c>
      <c r="J1206" s="164">
        <v>476</v>
      </c>
    </row>
    <row r="1207" spans="1:10" ht="14.5" x14ac:dyDescent="0.35">
      <c r="A1207" s="162">
        <v>19100</v>
      </c>
      <c r="B1207" s="162" t="s">
        <v>1400</v>
      </c>
      <c r="D1207" s="163">
        <v>18</v>
      </c>
      <c r="E1207" s="163" t="s">
        <v>195</v>
      </c>
      <c r="F1207" s="162">
        <v>2021</v>
      </c>
      <c r="G1207" s="164">
        <v>132292</v>
      </c>
      <c r="H1207" s="164">
        <v>3344</v>
      </c>
      <c r="I1207" s="164">
        <v>121</v>
      </c>
      <c r="J1207" s="164">
        <v>430</v>
      </c>
    </row>
    <row r="1208" spans="1:10" ht="14.5" x14ac:dyDescent="0.35">
      <c r="A1208" s="162">
        <v>19100</v>
      </c>
      <c r="B1208" s="162" t="s">
        <v>1401</v>
      </c>
      <c r="D1208" s="163">
        <v>19.3</v>
      </c>
      <c r="E1208" s="163" t="s">
        <v>195</v>
      </c>
      <c r="F1208" s="162">
        <v>2021</v>
      </c>
      <c r="G1208" s="164">
        <v>18251</v>
      </c>
      <c r="H1208" s="164">
        <v>27523</v>
      </c>
      <c r="I1208" s="164">
        <v>716</v>
      </c>
      <c r="J1208" s="164">
        <v>3638</v>
      </c>
    </row>
    <row r="1209" spans="1:10" ht="14.5" x14ac:dyDescent="0.35">
      <c r="A1209" s="162">
        <v>19100</v>
      </c>
      <c r="B1209" s="162" t="s">
        <v>1402</v>
      </c>
      <c r="D1209" s="163">
        <v>19.399999999999999</v>
      </c>
      <c r="E1209" s="163" t="s">
        <v>195</v>
      </c>
      <c r="F1209" s="162">
        <v>2021</v>
      </c>
      <c r="G1209" s="164">
        <v>4231516</v>
      </c>
      <c r="H1209" s="164">
        <v>0</v>
      </c>
      <c r="I1209" s="164">
        <v>0</v>
      </c>
      <c r="J1209" s="164">
        <v>0</v>
      </c>
    </row>
    <row r="1210" spans="1:10" ht="14.5" x14ac:dyDescent="0.35">
      <c r="A1210" s="162">
        <v>19100</v>
      </c>
      <c r="B1210" s="162" t="s">
        <v>1403</v>
      </c>
      <c r="D1210" s="163">
        <v>21.2</v>
      </c>
      <c r="E1210" s="163" t="s">
        <v>195</v>
      </c>
      <c r="F1210" s="162">
        <v>2021</v>
      </c>
      <c r="G1210" s="164">
        <v>578361</v>
      </c>
      <c r="H1210" s="164">
        <v>7782</v>
      </c>
      <c r="I1210" s="164">
        <v>207</v>
      </c>
      <c r="J1210" s="164">
        <v>1034</v>
      </c>
    </row>
    <row r="1211" spans="1:10" ht="14.5" x14ac:dyDescent="0.35">
      <c r="A1211" s="162">
        <v>19119</v>
      </c>
      <c r="B1211" s="162" t="s">
        <v>1404</v>
      </c>
      <c r="D1211" s="163">
        <v>19.100000000000001</v>
      </c>
      <c r="E1211" s="163" t="s">
        <v>195</v>
      </c>
      <c r="F1211" s="162">
        <v>2021</v>
      </c>
      <c r="G1211" s="164">
        <v>0</v>
      </c>
      <c r="H1211" s="164">
        <v>9693</v>
      </c>
      <c r="I1211" s="164">
        <v>552</v>
      </c>
      <c r="J1211" s="164">
        <v>1215</v>
      </c>
    </row>
    <row r="1212" spans="1:10" ht="14.5" x14ac:dyDescent="0.35">
      <c r="A1212" s="162">
        <v>19119</v>
      </c>
      <c r="B1212" s="162" t="s">
        <v>1405</v>
      </c>
      <c r="D1212" s="163">
        <v>19.2</v>
      </c>
      <c r="E1212" s="163" t="s">
        <v>195</v>
      </c>
      <c r="F1212" s="162">
        <v>2021</v>
      </c>
      <c r="G1212" s="164">
        <v>231680</v>
      </c>
      <c r="H1212" s="164">
        <v>0</v>
      </c>
      <c r="I1212" s="164">
        <v>0</v>
      </c>
      <c r="J1212" s="164">
        <v>0</v>
      </c>
    </row>
    <row r="1213" spans="1:10" ht="14.5" x14ac:dyDescent="0.35">
      <c r="A1213" s="162">
        <v>19216</v>
      </c>
      <c r="B1213" s="162" t="s">
        <v>1406</v>
      </c>
      <c r="D1213" s="163">
        <v>1</v>
      </c>
      <c r="E1213" s="163" t="s">
        <v>195</v>
      </c>
      <c r="F1213" s="162">
        <v>2021</v>
      </c>
      <c r="G1213" s="164">
        <v>546</v>
      </c>
      <c r="H1213" s="164">
        <v>1</v>
      </c>
      <c r="I1213" s="164">
        <v>0</v>
      </c>
      <c r="J1213" s="164">
        <v>0</v>
      </c>
    </row>
    <row r="1214" spans="1:10" ht="14.5" x14ac:dyDescent="0.35">
      <c r="A1214" s="162">
        <v>19216</v>
      </c>
      <c r="B1214" s="162" t="s">
        <v>1407</v>
      </c>
      <c r="D1214" s="163">
        <v>2.1</v>
      </c>
      <c r="E1214" s="163" t="s">
        <v>195</v>
      </c>
      <c r="F1214" s="162">
        <v>2021</v>
      </c>
      <c r="G1214" s="164">
        <v>2019</v>
      </c>
      <c r="H1214" s="164">
        <v>2</v>
      </c>
      <c r="I1214" s="164">
        <v>0</v>
      </c>
      <c r="J1214" s="164">
        <v>0</v>
      </c>
    </row>
    <row r="1215" spans="1:10" ht="14.5" x14ac:dyDescent="0.35">
      <c r="A1215" s="162">
        <v>19216</v>
      </c>
      <c r="B1215" s="162" t="s">
        <v>1408</v>
      </c>
      <c r="D1215" s="163">
        <v>5.0999999999999996</v>
      </c>
      <c r="E1215" s="163" t="s">
        <v>195</v>
      </c>
      <c r="F1215" s="162">
        <v>2021</v>
      </c>
      <c r="G1215" s="164">
        <v>122448</v>
      </c>
      <c r="H1215" s="164">
        <v>127</v>
      </c>
      <c r="I1215" s="164">
        <v>3</v>
      </c>
      <c r="J1215" s="164">
        <v>0</v>
      </c>
    </row>
    <row r="1216" spans="1:10" ht="14.5" x14ac:dyDescent="0.35">
      <c r="A1216" s="162">
        <v>19216</v>
      </c>
      <c r="B1216" s="162" t="s">
        <v>1409</v>
      </c>
      <c r="D1216" s="163">
        <v>5.2</v>
      </c>
      <c r="E1216" s="163" t="s">
        <v>195</v>
      </c>
      <c r="F1216" s="162">
        <v>2021</v>
      </c>
      <c r="G1216" s="164">
        <v>52756</v>
      </c>
      <c r="H1216" s="164">
        <v>53</v>
      </c>
      <c r="I1216" s="164">
        <v>1</v>
      </c>
      <c r="J1216" s="164">
        <v>0</v>
      </c>
    </row>
    <row r="1217" spans="1:10" ht="14.5" x14ac:dyDescent="0.35">
      <c r="A1217" s="162">
        <v>19216</v>
      </c>
      <c r="B1217" s="162" t="s">
        <v>1410</v>
      </c>
      <c r="D1217" s="163">
        <v>17.100000000000001</v>
      </c>
      <c r="E1217" s="163" t="s">
        <v>195</v>
      </c>
      <c r="F1217" s="162">
        <v>2021</v>
      </c>
      <c r="G1217" s="164">
        <v>51941</v>
      </c>
      <c r="H1217" s="164">
        <v>-4</v>
      </c>
      <c r="I1217" s="164">
        <v>0</v>
      </c>
      <c r="J1217" s="164">
        <v>0</v>
      </c>
    </row>
    <row r="1218" spans="1:10" ht="14.5" x14ac:dyDescent="0.35">
      <c r="A1218" s="162">
        <v>19216</v>
      </c>
      <c r="B1218" s="162" t="s">
        <v>1411</v>
      </c>
      <c r="D1218" s="163">
        <v>17.2</v>
      </c>
      <c r="E1218" s="163" t="s">
        <v>195</v>
      </c>
      <c r="F1218" s="162">
        <v>2021</v>
      </c>
      <c r="G1218" s="164">
        <v>230</v>
      </c>
      <c r="H1218" s="164">
        <v>0</v>
      </c>
      <c r="I1218" s="164">
        <v>0</v>
      </c>
      <c r="J1218" s="164">
        <v>0</v>
      </c>
    </row>
    <row r="1219" spans="1:10" ht="14.5" x14ac:dyDescent="0.35">
      <c r="A1219" s="162">
        <v>19216</v>
      </c>
      <c r="B1219" s="162" t="s">
        <v>1412</v>
      </c>
      <c r="D1219" s="163">
        <v>18</v>
      </c>
      <c r="E1219" s="163" t="s">
        <v>195</v>
      </c>
      <c r="F1219" s="162">
        <v>2021</v>
      </c>
      <c r="G1219" s="164">
        <v>25414</v>
      </c>
      <c r="H1219" s="164">
        <v>25</v>
      </c>
      <c r="I1219" s="164">
        <v>0</v>
      </c>
      <c r="J1219" s="164">
        <v>1</v>
      </c>
    </row>
    <row r="1220" spans="1:10" ht="14.5" x14ac:dyDescent="0.35">
      <c r="A1220" s="162">
        <v>19216</v>
      </c>
      <c r="B1220" s="162" t="s">
        <v>1413</v>
      </c>
      <c r="D1220" s="163">
        <v>19.3</v>
      </c>
      <c r="E1220" s="163" t="s">
        <v>195</v>
      </c>
      <c r="F1220" s="162">
        <v>2021</v>
      </c>
      <c r="G1220" s="164">
        <v>0</v>
      </c>
      <c r="H1220" s="164">
        <v>4528</v>
      </c>
      <c r="I1220" s="164">
        <v>51</v>
      </c>
      <c r="J1220" s="164">
        <v>51</v>
      </c>
    </row>
    <row r="1221" spans="1:10" ht="14.5" x14ac:dyDescent="0.35">
      <c r="A1221" s="162">
        <v>19216</v>
      </c>
      <c r="B1221" s="162" t="s">
        <v>1414</v>
      </c>
      <c r="D1221" s="163">
        <v>19.399999999999999</v>
      </c>
      <c r="E1221" s="163" t="s">
        <v>195</v>
      </c>
      <c r="F1221" s="162">
        <v>2021</v>
      </c>
      <c r="G1221" s="164">
        <v>2741</v>
      </c>
      <c r="H1221" s="164">
        <v>0</v>
      </c>
      <c r="I1221" s="164">
        <v>0</v>
      </c>
      <c r="J1221" s="164">
        <v>0</v>
      </c>
    </row>
    <row r="1222" spans="1:10" ht="14.5" x14ac:dyDescent="0.35">
      <c r="A1222" s="162">
        <v>19224</v>
      </c>
      <c r="B1222" s="162" t="s">
        <v>1415</v>
      </c>
      <c r="D1222" s="163">
        <v>19.3</v>
      </c>
      <c r="E1222" s="163" t="s">
        <v>195</v>
      </c>
      <c r="F1222" s="162">
        <v>2021</v>
      </c>
      <c r="G1222" s="164">
        <v>-63</v>
      </c>
      <c r="H1222" s="164">
        <v>3</v>
      </c>
      <c r="I1222" s="164">
        <v>51</v>
      </c>
      <c r="J1222" s="164">
        <v>114</v>
      </c>
    </row>
    <row r="1223" spans="1:10" ht="14.5" x14ac:dyDescent="0.35">
      <c r="A1223" s="162">
        <v>19224</v>
      </c>
      <c r="B1223" s="162" t="s">
        <v>1416</v>
      </c>
      <c r="D1223" s="163">
        <v>19.399999999999999</v>
      </c>
      <c r="E1223" s="163" t="s">
        <v>195</v>
      </c>
      <c r="F1223" s="162">
        <v>2021</v>
      </c>
      <c r="G1223" s="164">
        <v>3526</v>
      </c>
      <c r="H1223" s="164">
        <v>0</v>
      </c>
      <c r="I1223" s="164">
        <v>0</v>
      </c>
      <c r="J1223" s="164">
        <v>0</v>
      </c>
    </row>
    <row r="1224" spans="1:10" ht="14.5" x14ac:dyDescent="0.35">
      <c r="A1224" s="162">
        <v>19232</v>
      </c>
      <c r="B1224" s="162" t="s">
        <v>1417</v>
      </c>
      <c r="D1224" s="163">
        <v>1</v>
      </c>
      <c r="E1224" s="163" t="s">
        <v>195</v>
      </c>
      <c r="F1224" s="162">
        <v>2021</v>
      </c>
      <c r="G1224" s="164">
        <v>4931</v>
      </c>
      <c r="H1224" s="164">
        <v>682</v>
      </c>
      <c r="I1224" s="164">
        <v>56</v>
      </c>
      <c r="J1224" s="164">
        <v>69</v>
      </c>
    </row>
    <row r="1225" spans="1:10" ht="14.5" x14ac:dyDescent="0.35">
      <c r="A1225" s="162">
        <v>19232</v>
      </c>
      <c r="B1225" s="162" t="s">
        <v>1418</v>
      </c>
      <c r="D1225" s="163">
        <v>2.1</v>
      </c>
      <c r="E1225" s="163" t="s">
        <v>195</v>
      </c>
      <c r="F1225" s="162">
        <v>2021</v>
      </c>
      <c r="G1225" s="164">
        <v>46047</v>
      </c>
      <c r="H1225" s="164">
        <v>1464</v>
      </c>
      <c r="I1225" s="164">
        <v>63</v>
      </c>
      <c r="J1225" s="164">
        <v>223</v>
      </c>
    </row>
    <row r="1226" spans="1:10" ht="14.5" x14ac:dyDescent="0.35">
      <c r="A1226" s="162">
        <v>19232</v>
      </c>
      <c r="B1226" s="162" t="s">
        <v>1419</v>
      </c>
      <c r="D1226" s="163">
        <v>4</v>
      </c>
      <c r="E1226" s="163" t="s">
        <v>195</v>
      </c>
      <c r="F1226" s="162">
        <v>2021</v>
      </c>
      <c r="G1226" s="164">
        <v>2875833</v>
      </c>
      <c r="H1226" s="164">
        <v>1872319</v>
      </c>
      <c r="I1226" s="164">
        <v>99887</v>
      </c>
      <c r="J1226" s="164">
        <v>52052</v>
      </c>
    </row>
    <row r="1227" spans="1:10" ht="14.5" x14ac:dyDescent="0.35">
      <c r="A1227" s="162">
        <v>19232</v>
      </c>
      <c r="B1227" s="162" t="s">
        <v>1420</v>
      </c>
      <c r="D1227" s="163">
        <v>5.0999999999999996</v>
      </c>
      <c r="E1227" s="163" t="s">
        <v>195</v>
      </c>
      <c r="F1227" s="162">
        <v>2021</v>
      </c>
      <c r="G1227" s="164">
        <v>9020204</v>
      </c>
      <c r="H1227" s="164">
        <v>141371</v>
      </c>
      <c r="I1227" s="164">
        <v>7453</v>
      </c>
      <c r="J1227" s="164">
        <v>15194</v>
      </c>
    </row>
    <row r="1228" spans="1:10" ht="14.5" x14ac:dyDescent="0.35">
      <c r="A1228" s="162">
        <v>19232</v>
      </c>
      <c r="B1228" s="162" t="s">
        <v>1421</v>
      </c>
      <c r="D1228" s="163">
        <v>5.2</v>
      </c>
      <c r="E1228" s="163" t="s">
        <v>195</v>
      </c>
      <c r="F1228" s="162">
        <v>2021</v>
      </c>
      <c r="G1228" s="164">
        <v>2425312</v>
      </c>
      <c r="H1228" s="164">
        <v>44030</v>
      </c>
      <c r="I1228" s="164">
        <v>1736</v>
      </c>
      <c r="J1228" s="164">
        <v>5147</v>
      </c>
    </row>
    <row r="1229" spans="1:10" ht="14.5" x14ac:dyDescent="0.35">
      <c r="A1229" s="162">
        <v>19232</v>
      </c>
      <c r="B1229" s="162" t="s">
        <v>1422</v>
      </c>
      <c r="D1229" s="163">
        <v>9</v>
      </c>
      <c r="E1229" s="163" t="s">
        <v>195</v>
      </c>
      <c r="F1229" s="162">
        <v>2021</v>
      </c>
      <c r="G1229" s="164">
        <v>478721</v>
      </c>
      <c r="H1229" s="164">
        <v>49526</v>
      </c>
      <c r="I1229" s="164">
        <v>2652</v>
      </c>
      <c r="J1229" s="164">
        <v>2043</v>
      </c>
    </row>
    <row r="1230" spans="1:10" ht="14.5" x14ac:dyDescent="0.35">
      <c r="A1230" s="162">
        <v>19232</v>
      </c>
      <c r="B1230" s="162" t="s">
        <v>1423</v>
      </c>
      <c r="D1230" s="163">
        <v>17.100000000000001</v>
      </c>
      <c r="E1230" s="163" t="s">
        <v>195</v>
      </c>
      <c r="F1230" s="162">
        <v>2021</v>
      </c>
      <c r="G1230" s="164">
        <v>2537377</v>
      </c>
      <c r="H1230" s="164">
        <v>84120</v>
      </c>
      <c r="I1230" s="164">
        <v>5601</v>
      </c>
      <c r="J1230" s="164">
        <v>4800</v>
      </c>
    </row>
    <row r="1231" spans="1:10" ht="14.5" x14ac:dyDescent="0.35">
      <c r="A1231" s="162">
        <v>19232</v>
      </c>
      <c r="B1231" s="162" t="s">
        <v>1424</v>
      </c>
      <c r="D1231" s="163">
        <v>18</v>
      </c>
      <c r="E1231" s="163" t="s">
        <v>195</v>
      </c>
      <c r="F1231" s="162">
        <v>2021</v>
      </c>
      <c r="G1231" s="164">
        <v>62283</v>
      </c>
      <c r="H1231" s="164">
        <v>371</v>
      </c>
      <c r="I1231" s="164">
        <v>9</v>
      </c>
      <c r="J1231" s="164">
        <v>65</v>
      </c>
    </row>
    <row r="1232" spans="1:10" ht="14.5" x14ac:dyDescent="0.35">
      <c r="A1232" s="162">
        <v>19232</v>
      </c>
      <c r="B1232" s="162" t="s">
        <v>1425</v>
      </c>
      <c r="D1232" s="163">
        <v>19.100000000000001</v>
      </c>
      <c r="E1232" s="163" t="s">
        <v>195</v>
      </c>
      <c r="F1232" s="162">
        <v>2021</v>
      </c>
      <c r="G1232" s="164">
        <v>665689</v>
      </c>
      <c r="H1232" s="164">
        <v>1095043</v>
      </c>
      <c r="I1232" s="164">
        <v>101733</v>
      </c>
      <c r="J1232" s="164">
        <v>134857</v>
      </c>
    </row>
    <row r="1233" spans="1:10" ht="14.5" x14ac:dyDescent="0.35">
      <c r="A1233" s="162">
        <v>19232</v>
      </c>
      <c r="B1233" s="162" t="s">
        <v>1426</v>
      </c>
      <c r="D1233" s="163">
        <v>19.2</v>
      </c>
      <c r="E1233" s="163" t="s">
        <v>195</v>
      </c>
      <c r="F1233" s="162">
        <v>2021</v>
      </c>
      <c r="G1233" s="164">
        <v>10816095</v>
      </c>
      <c r="H1233" s="164">
        <v>0</v>
      </c>
      <c r="I1233" s="164">
        <v>0</v>
      </c>
      <c r="J1233" s="164">
        <v>0</v>
      </c>
    </row>
    <row r="1234" spans="1:10" ht="14.5" x14ac:dyDescent="0.35">
      <c r="A1234" s="162">
        <v>19232</v>
      </c>
      <c r="B1234" s="162" t="s">
        <v>1427</v>
      </c>
      <c r="D1234" s="163">
        <v>19.3</v>
      </c>
      <c r="E1234" s="163" t="s">
        <v>195</v>
      </c>
      <c r="F1234" s="162">
        <v>2021</v>
      </c>
      <c r="G1234" s="164">
        <v>0</v>
      </c>
      <c r="H1234" s="164">
        <v>526726</v>
      </c>
      <c r="I1234" s="164">
        <v>9965</v>
      </c>
      <c r="J1234" s="164">
        <v>52060</v>
      </c>
    </row>
    <row r="1235" spans="1:10" ht="14.5" x14ac:dyDescent="0.35">
      <c r="A1235" s="162">
        <v>19232</v>
      </c>
      <c r="B1235" s="162" t="s">
        <v>1428</v>
      </c>
      <c r="D1235" s="163">
        <v>19.399999999999999</v>
      </c>
      <c r="E1235" s="163" t="s">
        <v>195</v>
      </c>
      <c r="F1235" s="162">
        <v>2021</v>
      </c>
      <c r="G1235" s="164">
        <v>12927</v>
      </c>
      <c r="H1235" s="164">
        <v>0</v>
      </c>
      <c r="I1235" s="164">
        <v>0</v>
      </c>
      <c r="J1235" s="164">
        <v>0</v>
      </c>
    </row>
    <row r="1236" spans="1:10" ht="14.5" x14ac:dyDescent="0.35">
      <c r="A1236" s="162">
        <v>19232</v>
      </c>
      <c r="B1236" s="162" t="s">
        <v>1429</v>
      </c>
      <c r="D1236" s="163">
        <v>21.1</v>
      </c>
      <c r="E1236" s="163" t="s">
        <v>195</v>
      </c>
      <c r="F1236" s="162">
        <v>2021</v>
      </c>
      <c r="G1236" s="164">
        <v>16024207</v>
      </c>
      <c r="H1236" s="164">
        <v>1181163</v>
      </c>
      <c r="I1236" s="164">
        <v>86931</v>
      </c>
      <c r="J1236" s="164">
        <v>74988</v>
      </c>
    </row>
    <row r="1237" spans="1:10" ht="14.5" x14ac:dyDescent="0.35">
      <c r="A1237" s="162">
        <v>19232</v>
      </c>
      <c r="B1237" s="162" t="s">
        <v>1430</v>
      </c>
      <c r="D1237" s="163">
        <v>23</v>
      </c>
      <c r="E1237" s="163" t="s">
        <v>195</v>
      </c>
      <c r="F1237" s="162">
        <v>2021</v>
      </c>
      <c r="G1237" s="164">
        <v>100</v>
      </c>
      <c r="H1237" s="164">
        <v>4</v>
      </c>
      <c r="I1237" s="164">
        <v>0</v>
      </c>
      <c r="J1237" s="164">
        <v>1</v>
      </c>
    </row>
    <row r="1238" spans="1:10" ht="14.5" x14ac:dyDescent="0.35">
      <c r="A1238" s="162">
        <v>19232</v>
      </c>
      <c r="B1238" s="162" t="s">
        <v>1431</v>
      </c>
      <c r="D1238" s="163">
        <v>24</v>
      </c>
      <c r="E1238" s="163" t="s">
        <v>195</v>
      </c>
      <c r="F1238" s="162">
        <v>2021</v>
      </c>
      <c r="G1238" s="164">
        <v>420</v>
      </c>
      <c r="H1238" s="164">
        <v>1</v>
      </c>
      <c r="I1238" s="164">
        <v>0</v>
      </c>
      <c r="J1238" s="164">
        <v>0</v>
      </c>
    </row>
    <row r="1239" spans="1:10" ht="14.5" x14ac:dyDescent="0.35">
      <c r="A1239" s="162">
        <v>19240</v>
      </c>
      <c r="B1239" s="162" t="s">
        <v>1432</v>
      </c>
      <c r="D1239" s="163">
        <v>4</v>
      </c>
      <c r="E1239" s="163" t="s">
        <v>195</v>
      </c>
      <c r="F1239" s="162">
        <v>2021</v>
      </c>
      <c r="G1239" s="164">
        <v>58582313</v>
      </c>
      <c r="H1239" s="164">
        <v>1003155</v>
      </c>
      <c r="I1239" s="164">
        <v>66231</v>
      </c>
      <c r="J1239" s="164">
        <v>53214</v>
      </c>
    </row>
    <row r="1240" spans="1:10" ht="14.5" x14ac:dyDescent="0.35">
      <c r="A1240" s="162">
        <v>19240</v>
      </c>
      <c r="B1240" s="162" t="s">
        <v>1433</v>
      </c>
      <c r="D1240" s="163">
        <v>5.0999999999999996</v>
      </c>
      <c r="E1240" s="163" t="s">
        <v>195</v>
      </c>
      <c r="F1240" s="162">
        <v>2021</v>
      </c>
      <c r="G1240" s="164">
        <v>78380911</v>
      </c>
      <c r="H1240" s="164">
        <v>359020</v>
      </c>
      <c r="I1240" s="164">
        <v>28407</v>
      </c>
      <c r="J1240" s="164">
        <v>20209</v>
      </c>
    </row>
    <row r="1241" spans="1:10" ht="14.5" x14ac:dyDescent="0.35">
      <c r="A1241" s="162">
        <v>19240</v>
      </c>
      <c r="B1241" s="162" t="s">
        <v>1434</v>
      </c>
      <c r="D1241" s="163">
        <v>5.2</v>
      </c>
      <c r="E1241" s="163" t="s">
        <v>195</v>
      </c>
      <c r="F1241" s="162">
        <v>2021</v>
      </c>
      <c r="G1241" s="164">
        <v>19231153</v>
      </c>
      <c r="H1241" s="164">
        <v>88263</v>
      </c>
      <c r="I1241" s="164">
        <v>5435</v>
      </c>
      <c r="J1241" s="164">
        <v>3862</v>
      </c>
    </row>
    <row r="1242" spans="1:10" ht="14.5" x14ac:dyDescent="0.35">
      <c r="A1242" s="162">
        <v>19240</v>
      </c>
      <c r="B1242" s="162" t="s">
        <v>1435</v>
      </c>
      <c r="D1242" s="163">
        <v>9</v>
      </c>
      <c r="E1242" s="163" t="s">
        <v>195</v>
      </c>
      <c r="F1242" s="162">
        <v>2021</v>
      </c>
      <c r="G1242" s="164">
        <v>523725</v>
      </c>
      <c r="H1242" s="164">
        <v>16472</v>
      </c>
      <c r="I1242" s="164">
        <v>941</v>
      </c>
      <c r="J1242" s="164">
        <v>519</v>
      </c>
    </row>
    <row r="1243" spans="1:10" ht="14.5" x14ac:dyDescent="0.35">
      <c r="A1243" s="162">
        <v>19240</v>
      </c>
      <c r="B1243" s="162" t="s">
        <v>1436</v>
      </c>
      <c r="D1243" s="163">
        <v>17.100000000000001</v>
      </c>
      <c r="E1243" s="163" t="s">
        <v>195</v>
      </c>
      <c r="F1243" s="162">
        <v>2021</v>
      </c>
      <c r="G1243" s="164">
        <v>18380505</v>
      </c>
      <c r="H1243" s="164">
        <v>259932</v>
      </c>
      <c r="I1243" s="164">
        <v>17690</v>
      </c>
      <c r="J1243" s="164">
        <v>13765</v>
      </c>
    </row>
    <row r="1244" spans="1:10" ht="14.5" x14ac:dyDescent="0.35">
      <c r="A1244" s="162">
        <v>19240</v>
      </c>
      <c r="B1244" s="162" t="s">
        <v>1437</v>
      </c>
      <c r="D1244" s="163">
        <v>19.100000000000001</v>
      </c>
      <c r="E1244" s="163" t="s">
        <v>195</v>
      </c>
      <c r="F1244" s="162">
        <v>2021</v>
      </c>
      <c r="G1244" s="164">
        <v>4384997</v>
      </c>
      <c r="H1244" s="164">
        <v>630422</v>
      </c>
      <c r="I1244" s="164">
        <v>38484</v>
      </c>
      <c r="J1244" s="164">
        <v>32316</v>
      </c>
    </row>
    <row r="1245" spans="1:10" ht="14.5" x14ac:dyDescent="0.35">
      <c r="A1245" s="162">
        <v>19240</v>
      </c>
      <c r="B1245" s="162" t="s">
        <v>1438</v>
      </c>
      <c r="D1245" s="163">
        <v>19.2</v>
      </c>
      <c r="E1245" s="163" t="s">
        <v>195</v>
      </c>
      <c r="F1245" s="162">
        <v>2021</v>
      </c>
      <c r="G1245" s="164">
        <v>95240698</v>
      </c>
      <c r="H1245" s="164">
        <v>0</v>
      </c>
      <c r="I1245" s="164">
        <v>0</v>
      </c>
      <c r="J1245" s="164">
        <v>0</v>
      </c>
    </row>
    <row r="1246" spans="1:10" ht="14.5" x14ac:dyDescent="0.35">
      <c r="A1246" s="162">
        <v>19240</v>
      </c>
      <c r="B1246" s="162" t="s">
        <v>1439</v>
      </c>
      <c r="D1246" s="163">
        <v>21.1</v>
      </c>
      <c r="E1246" s="163" t="s">
        <v>195</v>
      </c>
      <c r="F1246" s="162">
        <v>2021</v>
      </c>
      <c r="G1246" s="164">
        <v>140861068</v>
      </c>
      <c r="H1246" s="164">
        <v>530817</v>
      </c>
      <c r="I1246" s="164">
        <v>33982</v>
      </c>
      <c r="J1246" s="164">
        <v>29498</v>
      </c>
    </row>
    <row r="1247" spans="1:10" ht="14.5" x14ac:dyDescent="0.35">
      <c r="A1247" s="162">
        <v>19380</v>
      </c>
      <c r="B1247" s="162" t="s">
        <v>1440</v>
      </c>
      <c r="D1247" s="163">
        <v>1</v>
      </c>
      <c r="E1247" s="163" t="s">
        <v>195</v>
      </c>
      <c r="F1247" s="162">
        <v>2021</v>
      </c>
      <c r="G1247" s="164">
        <v>9020160</v>
      </c>
      <c r="H1247" s="164">
        <v>138887</v>
      </c>
      <c r="I1247" s="164">
        <v>11538</v>
      </c>
      <c r="J1247" s="164">
        <v>2526</v>
      </c>
    </row>
    <row r="1248" spans="1:10" ht="14.5" x14ac:dyDescent="0.35">
      <c r="A1248" s="162">
        <v>19380</v>
      </c>
      <c r="B1248" s="162" t="s">
        <v>1441</v>
      </c>
      <c r="D1248" s="163">
        <v>2.1</v>
      </c>
      <c r="E1248" s="163" t="s">
        <v>195</v>
      </c>
      <c r="F1248" s="162">
        <v>2021</v>
      </c>
      <c r="G1248" s="164">
        <v>6708913</v>
      </c>
      <c r="H1248" s="164">
        <v>104854</v>
      </c>
      <c r="I1248" s="164">
        <v>8555</v>
      </c>
      <c r="J1248" s="164">
        <v>2318</v>
      </c>
    </row>
    <row r="1249" spans="1:10" ht="14.5" x14ac:dyDescent="0.35">
      <c r="A1249" s="162">
        <v>19380</v>
      </c>
      <c r="B1249" s="162" t="s">
        <v>1442</v>
      </c>
      <c r="D1249" s="163">
        <v>5.0999999999999996</v>
      </c>
      <c r="E1249" s="163" t="s">
        <v>195</v>
      </c>
      <c r="F1249" s="162">
        <v>2021</v>
      </c>
      <c r="G1249" s="164">
        <v>226966</v>
      </c>
      <c r="H1249" s="164">
        <v>16689</v>
      </c>
      <c r="I1249" s="164">
        <v>1197</v>
      </c>
      <c r="J1249" s="164">
        <v>803</v>
      </c>
    </row>
    <row r="1250" spans="1:10" ht="14.5" x14ac:dyDescent="0.35">
      <c r="A1250" s="162">
        <v>19380</v>
      </c>
      <c r="B1250" s="162" t="s">
        <v>1443</v>
      </c>
      <c r="D1250" s="163">
        <v>11</v>
      </c>
      <c r="E1250" s="163" t="s">
        <v>195</v>
      </c>
      <c r="F1250" s="162">
        <v>2021</v>
      </c>
      <c r="G1250" s="164">
        <v>295904</v>
      </c>
      <c r="H1250" s="164">
        <v>4704</v>
      </c>
      <c r="I1250" s="164">
        <v>390</v>
      </c>
      <c r="J1250" s="164">
        <v>87</v>
      </c>
    </row>
    <row r="1251" spans="1:10" ht="14.5" x14ac:dyDescent="0.35">
      <c r="A1251" s="162">
        <v>19380</v>
      </c>
      <c r="B1251" s="162" t="s">
        <v>1444</v>
      </c>
      <c r="D1251" s="163">
        <v>19.3</v>
      </c>
      <c r="E1251" s="163" t="s">
        <v>195</v>
      </c>
      <c r="F1251" s="162">
        <v>2021</v>
      </c>
      <c r="G1251" s="164">
        <v>0</v>
      </c>
      <c r="H1251" s="164">
        <v>982</v>
      </c>
      <c r="I1251" s="164">
        <v>59</v>
      </c>
      <c r="J1251" s="164">
        <v>77</v>
      </c>
    </row>
    <row r="1252" spans="1:10" ht="14.5" x14ac:dyDescent="0.35">
      <c r="A1252" s="162">
        <v>19380</v>
      </c>
      <c r="B1252" s="162" t="s">
        <v>1445</v>
      </c>
      <c r="D1252" s="163">
        <v>19.399999999999999</v>
      </c>
      <c r="E1252" s="163" t="s">
        <v>195</v>
      </c>
      <c r="F1252" s="162">
        <v>2021</v>
      </c>
      <c r="G1252" s="164">
        <v>101041</v>
      </c>
      <c r="H1252" s="164">
        <v>0</v>
      </c>
      <c r="I1252" s="164">
        <v>0</v>
      </c>
      <c r="J1252" s="164">
        <v>0</v>
      </c>
    </row>
    <row r="1253" spans="1:10" ht="14.5" x14ac:dyDescent="0.35">
      <c r="A1253" s="162">
        <v>19380</v>
      </c>
      <c r="B1253" s="162" t="s">
        <v>1446</v>
      </c>
      <c r="D1253" s="163">
        <v>21.2</v>
      </c>
      <c r="E1253" s="163" t="s">
        <v>195</v>
      </c>
      <c r="F1253" s="162">
        <v>2021</v>
      </c>
      <c r="G1253" s="164">
        <v>1</v>
      </c>
      <c r="H1253" s="164">
        <v>1</v>
      </c>
      <c r="I1253" s="164">
        <v>0</v>
      </c>
      <c r="J1253" s="164">
        <v>0</v>
      </c>
    </row>
    <row r="1254" spans="1:10" ht="14.5" x14ac:dyDescent="0.35">
      <c r="A1254" s="162">
        <v>19380</v>
      </c>
      <c r="B1254" s="162" t="s">
        <v>1447</v>
      </c>
      <c r="D1254" s="163">
        <v>24</v>
      </c>
      <c r="E1254" s="163" t="s">
        <v>195</v>
      </c>
      <c r="F1254" s="162">
        <v>2021</v>
      </c>
      <c r="G1254" s="164">
        <v>165589</v>
      </c>
      <c r="H1254" s="164">
        <v>3998</v>
      </c>
      <c r="I1254" s="164">
        <v>332</v>
      </c>
      <c r="J1254" s="164">
        <v>75</v>
      </c>
    </row>
    <row r="1255" spans="1:10" ht="14.5" x14ac:dyDescent="0.35">
      <c r="A1255" s="162">
        <v>19402</v>
      </c>
      <c r="B1255" s="162" t="s">
        <v>1448</v>
      </c>
      <c r="D1255" s="163">
        <v>4</v>
      </c>
      <c r="E1255" s="163" t="s">
        <v>195</v>
      </c>
      <c r="F1255" s="162">
        <v>2021</v>
      </c>
      <c r="G1255" s="164">
        <v>55670258</v>
      </c>
      <c r="H1255" s="164">
        <v>805028</v>
      </c>
      <c r="I1255" s="164">
        <v>66772</v>
      </c>
      <c r="J1255" s="164">
        <v>14921</v>
      </c>
    </row>
    <row r="1256" spans="1:10" ht="14.5" x14ac:dyDescent="0.35">
      <c r="A1256" s="162">
        <v>19402</v>
      </c>
      <c r="B1256" s="162" t="s">
        <v>1449</v>
      </c>
      <c r="D1256" s="163">
        <v>9</v>
      </c>
      <c r="E1256" s="163" t="s">
        <v>195</v>
      </c>
      <c r="F1256" s="162">
        <v>2021</v>
      </c>
      <c r="G1256" s="164">
        <v>14233691</v>
      </c>
      <c r="H1256" s="164">
        <v>197902</v>
      </c>
      <c r="I1256" s="164">
        <v>16415</v>
      </c>
      <c r="J1256" s="164">
        <v>3668</v>
      </c>
    </row>
    <row r="1257" spans="1:10" ht="14.5" x14ac:dyDescent="0.35">
      <c r="A1257" s="162">
        <v>19402</v>
      </c>
      <c r="B1257" s="162" t="s">
        <v>1450</v>
      </c>
      <c r="D1257" s="163">
        <v>17.100000000000001</v>
      </c>
      <c r="E1257" s="163" t="s">
        <v>195</v>
      </c>
      <c r="F1257" s="162">
        <v>2021</v>
      </c>
      <c r="G1257" s="164">
        <v>9507742</v>
      </c>
      <c r="H1257" s="164">
        <v>157319</v>
      </c>
      <c r="I1257" s="164">
        <v>13049</v>
      </c>
      <c r="J1257" s="164">
        <v>2916</v>
      </c>
    </row>
    <row r="1258" spans="1:10" ht="14.5" x14ac:dyDescent="0.35">
      <c r="A1258" s="162">
        <v>19402</v>
      </c>
      <c r="B1258" s="162" t="s">
        <v>1451</v>
      </c>
      <c r="D1258" s="163">
        <v>19.100000000000001</v>
      </c>
      <c r="E1258" s="163" t="s">
        <v>195</v>
      </c>
      <c r="F1258" s="162">
        <v>2021</v>
      </c>
      <c r="G1258" s="164">
        <v>320955</v>
      </c>
      <c r="H1258" s="164">
        <v>110279</v>
      </c>
      <c r="I1258" s="164">
        <v>9147</v>
      </c>
      <c r="J1258" s="164">
        <v>2044</v>
      </c>
    </row>
    <row r="1259" spans="1:10" ht="14.5" x14ac:dyDescent="0.35">
      <c r="A1259" s="162">
        <v>19402</v>
      </c>
      <c r="B1259" s="162" t="s">
        <v>1452</v>
      </c>
      <c r="D1259" s="163">
        <v>19.2</v>
      </c>
      <c r="E1259" s="163" t="s">
        <v>195</v>
      </c>
      <c r="F1259" s="162">
        <v>2021</v>
      </c>
      <c r="G1259" s="164">
        <v>10688255</v>
      </c>
      <c r="H1259" s="164">
        <v>0</v>
      </c>
      <c r="I1259" s="164">
        <v>0</v>
      </c>
      <c r="J1259" s="164">
        <v>0</v>
      </c>
    </row>
    <row r="1260" spans="1:10" ht="14.5" x14ac:dyDescent="0.35">
      <c r="A1260" s="162">
        <v>19402</v>
      </c>
      <c r="B1260" s="162" t="s">
        <v>1453</v>
      </c>
      <c r="D1260" s="163">
        <v>21.1</v>
      </c>
      <c r="E1260" s="163" t="s">
        <v>195</v>
      </c>
      <c r="F1260" s="162">
        <v>2021</v>
      </c>
      <c r="G1260" s="164">
        <v>13519241</v>
      </c>
      <c r="H1260" s="164">
        <v>143364</v>
      </c>
      <c r="I1260" s="164">
        <v>11891</v>
      </c>
      <c r="J1260" s="164">
        <v>2657</v>
      </c>
    </row>
    <row r="1261" spans="1:10" ht="14.5" x14ac:dyDescent="0.35">
      <c r="A1261" s="162">
        <v>19410</v>
      </c>
      <c r="B1261" s="162" t="s">
        <v>1454</v>
      </c>
      <c r="D1261" s="163">
        <v>17.100000000000001</v>
      </c>
      <c r="E1261" s="163" t="s">
        <v>195</v>
      </c>
      <c r="F1261" s="162">
        <v>2021</v>
      </c>
      <c r="G1261" s="164">
        <v>10567244</v>
      </c>
      <c r="H1261" s="164">
        <v>34451</v>
      </c>
      <c r="I1261" s="164">
        <v>2858</v>
      </c>
      <c r="J1261" s="164">
        <v>639</v>
      </c>
    </row>
    <row r="1262" spans="1:10" ht="14.5" x14ac:dyDescent="0.35">
      <c r="A1262" s="162">
        <v>19410</v>
      </c>
      <c r="B1262" s="162" t="s">
        <v>1455</v>
      </c>
      <c r="D1262" s="163">
        <v>17.2</v>
      </c>
      <c r="E1262" s="163" t="s">
        <v>195</v>
      </c>
      <c r="F1262" s="162">
        <v>2021</v>
      </c>
      <c r="G1262" s="164">
        <v>129264</v>
      </c>
      <c r="H1262" s="164">
        <v>5481</v>
      </c>
      <c r="I1262" s="164">
        <v>455</v>
      </c>
      <c r="J1262" s="164">
        <v>102</v>
      </c>
    </row>
    <row r="1263" spans="1:10" ht="14.5" x14ac:dyDescent="0.35">
      <c r="A1263" s="162">
        <v>19410</v>
      </c>
      <c r="B1263" s="162" t="s">
        <v>1456</v>
      </c>
      <c r="D1263" s="163">
        <v>18</v>
      </c>
      <c r="E1263" s="163" t="s">
        <v>195</v>
      </c>
      <c r="F1263" s="162">
        <v>2021</v>
      </c>
      <c r="G1263" s="164">
        <v>513080</v>
      </c>
      <c r="H1263" s="164">
        <v>12164</v>
      </c>
      <c r="I1263" s="164">
        <v>1009</v>
      </c>
      <c r="J1263" s="164">
        <v>225</v>
      </c>
    </row>
    <row r="1264" spans="1:10" ht="14.5" x14ac:dyDescent="0.35">
      <c r="A1264" s="162">
        <v>19410</v>
      </c>
      <c r="B1264" s="162" t="s">
        <v>1457</v>
      </c>
      <c r="D1264" s="163">
        <v>19.3</v>
      </c>
      <c r="E1264" s="163" t="s">
        <v>195</v>
      </c>
      <c r="F1264" s="162">
        <v>2021</v>
      </c>
      <c r="G1264" s="164">
        <v>11500</v>
      </c>
      <c r="H1264" s="164">
        <v>17666</v>
      </c>
      <c r="I1264" s="164">
        <v>1465</v>
      </c>
      <c r="J1264" s="164">
        <v>327</v>
      </c>
    </row>
    <row r="1265" spans="1:10" ht="14.5" x14ac:dyDescent="0.35">
      <c r="A1265" s="162">
        <v>19410</v>
      </c>
      <c r="B1265" s="162" t="s">
        <v>1458</v>
      </c>
      <c r="D1265" s="163">
        <v>19.399999999999999</v>
      </c>
      <c r="E1265" s="163" t="s">
        <v>195</v>
      </c>
      <c r="F1265" s="162">
        <v>2021</v>
      </c>
      <c r="G1265" s="164">
        <v>8340014</v>
      </c>
      <c r="H1265" s="164">
        <v>0</v>
      </c>
      <c r="I1265" s="164">
        <v>0</v>
      </c>
      <c r="J1265" s="164">
        <v>0</v>
      </c>
    </row>
    <row r="1266" spans="1:10" ht="14.5" x14ac:dyDescent="0.35">
      <c r="A1266" s="162">
        <v>19410</v>
      </c>
      <c r="B1266" s="162" t="s">
        <v>1459</v>
      </c>
      <c r="D1266" s="163">
        <v>21.2</v>
      </c>
      <c r="E1266" s="163" t="s">
        <v>195</v>
      </c>
      <c r="F1266" s="162">
        <v>2021</v>
      </c>
      <c r="G1266" s="164">
        <v>856994</v>
      </c>
      <c r="H1266" s="164">
        <v>2661</v>
      </c>
      <c r="I1266" s="164">
        <v>221</v>
      </c>
      <c r="J1266" s="164">
        <v>49</v>
      </c>
    </row>
    <row r="1267" spans="1:10" ht="14.5" x14ac:dyDescent="0.35">
      <c r="A1267" s="162">
        <v>19429</v>
      </c>
      <c r="B1267" s="162" t="s">
        <v>1460</v>
      </c>
      <c r="D1267" s="163">
        <v>1</v>
      </c>
      <c r="E1267" s="163" t="s">
        <v>195</v>
      </c>
      <c r="F1267" s="162">
        <v>2021</v>
      </c>
      <c r="G1267" s="164">
        <v>10050563</v>
      </c>
      <c r="H1267" s="164">
        <v>92849</v>
      </c>
      <c r="I1267" s="164">
        <v>7701</v>
      </c>
      <c r="J1267" s="164">
        <v>1721</v>
      </c>
    </row>
    <row r="1268" spans="1:10" ht="14.5" x14ac:dyDescent="0.35">
      <c r="A1268" s="162">
        <v>19429</v>
      </c>
      <c r="B1268" s="162" t="s">
        <v>1461</v>
      </c>
      <c r="D1268" s="163">
        <v>5.0999999999999996</v>
      </c>
      <c r="E1268" s="163" t="s">
        <v>195</v>
      </c>
      <c r="F1268" s="162">
        <v>2021</v>
      </c>
      <c r="G1268" s="164">
        <v>982407</v>
      </c>
      <c r="H1268" s="164">
        <v>32518</v>
      </c>
      <c r="I1268" s="164">
        <v>2697</v>
      </c>
      <c r="J1268" s="164">
        <v>603</v>
      </c>
    </row>
    <row r="1269" spans="1:10" ht="14.5" x14ac:dyDescent="0.35">
      <c r="A1269" s="162">
        <v>19429</v>
      </c>
      <c r="B1269" s="162" t="s">
        <v>1462</v>
      </c>
      <c r="D1269" s="163">
        <v>9</v>
      </c>
      <c r="E1269" s="163" t="s">
        <v>195</v>
      </c>
      <c r="F1269" s="162">
        <v>2021</v>
      </c>
      <c r="G1269" s="164">
        <v>78063</v>
      </c>
      <c r="H1269" s="164">
        <v>984</v>
      </c>
      <c r="I1269" s="164">
        <v>82</v>
      </c>
      <c r="J1269" s="164">
        <v>18</v>
      </c>
    </row>
    <row r="1270" spans="1:10" ht="14.5" x14ac:dyDescent="0.35">
      <c r="A1270" s="162">
        <v>19429</v>
      </c>
      <c r="B1270" s="162" t="s">
        <v>1463</v>
      </c>
      <c r="D1270" s="163">
        <v>17.100000000000001</v>
      </c>
      <c r="E1270" s="163" t="s">
        <v>195</v>
      </c>
      <c r="F1270" s="162">
        <v>2021</v>
      </c>
      <c r="G1270" s="164">
        <v>233897</v>
      </c>
      <c r="H1270" s="164">
        <v>104589</v>
      </c>
      <c r="I1270" s="164">
        <v>8675</v>
      </c>
      <c r="J1270" s="164">
        <v>1939</v>
      </c>
    </row>
    <row r="1271" spans="1:10" ht="14.5" x14ac:dyDescent="0.35">
      <c r="A1271" s="162">
        <v>19429</v>
      </c>
      <c r="B1271" s="162" t="s">
        <v>1464</v>
      </c>
      <c r="D1271" s="163">
        <v>17.2</v>
      </c>
      <c r="E1271" s="163" t="s">
        <v>195</v>
      </c>
      <c r="F1271" s="162">
        <v>2021</v>
      </c>
      <c r="G1271" s="164">
        <v>0</v>
      </c>
      <c r="H1271" s="164">
        <v>41</v>
      </c>
      <c r="I1271" s="164">
        <v>3</v>
      </c>
      <c r="J1271" s="164">
        <v>1</v>
      </c>
    </row>
    <row r="1272" spans="1:10" ht="14.5" x14ac:dyDescent="0.35">
      <c r="A1272" s="162">
        <v>19429</v>
      </c>
      <c r="B1272" s="162" t="s">
        <v>1465</v>
      </c>
      <c r="D1272" s="163">
        <v>19.3</v>
      </c>
      <c r="E1272" s="163" t="s">
        <v>195</v>
      </c>
      <c r="F1272" s="162">
        <v>2021</v>
      </c>
      <c r="G1272" s="164">
        <v>-428</v>
      </c>
      <c r="H1272" s="164">
        <v>19598</v>
      </c>
      <c r="I1272" s="164">
        <v>1626</v>
      </c>
      <c r="J1272" s="164">
        <v>363</v>
      </c>
    </row>
    <row r="1273" spans="1:10" ht="14.5" x14ac:dyDescent="0.35">
      <c r="A1273" s="162">
        <v>19429</v>
      </c>
      <c r="B1273" s="162" t="s">
        <v>1466</v>
      </c>
      <c r="D1273" s="163">
        <v>19.399999999999999</v>
      </c>
      <c r="E1273" s="163" t="s">
        <v>195</v>
      </c>
      <c r="F1273" s="162">
        <v>2021</v>
      </c>
      <c r="G1273" s="164">
        <v>1729070</v>
      </c>
      <c r="H1273" s="164">
        <v>0</v>
      </c>
      <c r="I1273" s="164">
        <v>0</v>
      </c>
      <c r="J1273" s="164">
        <v>0</v>
      </c>
    </row>
    <row r="1274" spans="1:10" ht="14.5" x14ac:dyDescent="0.35">
      <c r="A1274" s="162">
        <v>19429</v>
      </c>
      <c r="B1274" s="162" t="s">
        <v>1467</v>
      </c>
      <c r="D1274" s="163">
        <v>21.2</v>
      </c>
      <c r="E1274" s="163" t="s">
        <v>195</v>
      </c>
      <c r="F1274" s="162">
        <v>2021</v>
      </c>
      <c r="G1274" s="164">
        <v>46777</v>
      </c>
      <c r="H1274" s="164">
        <v>822</v>
      </c>
      <c r="I1274" s="164">
        <v>68</v>
      </c>
      <c r="J1274" s="164">
        <v>15</v>
      </c>
    </row>
    <row r="1275" spans="1:10" ht="14.5" x14ac:dyDescent="0.35">
      <c r="A1275" s="162">
        <v>19429</v>
      </c>
      <c r="B1275" s="162" t="s">
        <v>1468</v>
      </c>
      <c r="D1275" s="163">
        <v>24</v>
      </c>
      <c r="E1275" s="163" t="s">
        <v>195</v>
      </c>
      <c r="F1275" s="162">
        <v>2021</v>
      </c>
      <c r="G1275" s="164">
        <v>9121</v>
      </c>
      <c r="H1275" s="164">
        <v>1736</v>
      </c>
      <c r="I1275" s="164">
        <v>144</v>
      </c>
      <c r="J1275" s="164">
        <v>32</v>
      </c>
    </row>
    <row r="1276" spans="1:10" ht="14.5" x14ac:dyDescent="0.35">
      <c r="A1276" s="162">
        <v>19445</v>
      </c>
      <c r="B1276" s="162" t="s">
        <v>1469</v>
      </c>
      <c r="D1276" s="163">
        <v>1</v>
      </c>
      <c r="E1276" s="163" t="s">
        <v>195</v>
      </c>
      <c r="F1276" s="162">
        <v>2021</v>
      </c>
      <c r="G1276" s="164">
        <v>1809640</v>
      </c>
      <c r="H1276" s="164">
        <v>65382</v>
      </c>
      <c r="I1276" s="164">
        <v>5310</v>
      </c>
      <c r="J1276" s="164">
        <v>1508</v>
      </c>
    </row>
    <row r="1277" spans="1:10" ht="14.5" x14ac:dyDescent="0.35">
      <c r="A1277" s="162">
        <v>19445</v>
      </c>
      <c r="B1277" s="162" t="s">
        <v>1470</v>
      </c>
      <c r="D1277" s="163">
        <v>2.1</v>
      </c>
      <c r="E1277" s="163" t="s">
        <v>195</v>
      </c>
      <c r="F1277" s="162">
        <v>2021</v>
      </c>
      <c r="G1277" s="164">
        <v>138510</v>
      </c>
      <c r="H1277" s="164">
        <v>4448</v>
      </c>
      <c r="I1277" s="164">
        <v>369</v>
      </c>
      <c r="J1277" s="164">
        <v>82</v>
      </c>
    </row>
    <row r="1278" spans="1:10" ht="14.5" x14ac:dyDescent="0.35">
      <c r="A1278" s="162">
        <v>19445</v>
      </c>
      <c r="B1278" s="162" t="s">
        <v>1471</v>
      </c>
      <c r="D1278" s="163">
        <v>5.0999999999999996</v>
      </c>
      <c r="E1278" s="163" t="s">
        <v>195</v>
      </c>
      <c r="F1278" s="162">
        <v>2021</v>
      </c>
      <c r="G1278" s="164">
        <v>56298393</v>
      </c>
      <c r="H1278" s="164">
        <v>341004</v>
      </c>
      <c r="I1278" s="164">
        <v>28263</v>
      </c>
      <c r="J1278" s="164">
        <v>6376</v>
      </c>
    </row>
    <row r="1279" spans="1:10" ht="14.5" x14ac:dyDescent="0.35">
      <c r="A1279" s="162">
        <v>19445</v>
      </c>
      <c r="B1279" s="162" t="s">
        <v>1472</v>
      </c>
      <c r="D1279" s="163">
        <v>5.2</v>
      </c>
      <c r="E1279" s="163" t="s">
        <v>195</v>
      </c>
      <c r="F1279" s="162">
        <v>2021</v>
      </c>
      <c r="G1279" s="164">
        <v>4633003</v>
      </c>
      <c r="H1279" s="164">
        <v>71540</v>
      </c>
      <c r="I1279" s="164">
        <v>5934</v>
      </c>
      <c r="J1279" s="164">
        <v>1326</v>
      </c>
    </row>
    <row r="1280" spans="1:10" ht="14.5" x14ac:dyDescent="0.35">
      <c r="A1280" s="162">
        <v>19445</v>
      </c>
      <c r="B1280" s="162" t="s">
        <v>1473</v>
      </c>
      <c r="D1280" s="163">
        <v>9</v>
      </c>
      <c r="E1280" s="163" t="s">
        <v>195</v>
      </c>
      <c r="F1280" s="162">
        <v>2021</v>
      </c>
      <c r="G1280" s="164">
        <v>51322970</v>
      </c>
      <c r="H1280" s="164">
        <v>633201</v>
      </c>
      <c r="I1280" s="164">
        <v>52520</v>
      </c>
      <c r="J1280" s="164">
        <v>11737</v>
      </c>
    </row>
    <row r="1281" spans="1:10" ht="14.5" x14ac:dyDescent="0.35">
      <c r="A1281" s="162">
        <v>19445</v>
      </c>
      <c r="B1281" s="162" t="s">
        <v>1474</v>
      </c>
      <c r="D1281" s="163">
        <v>11</v>
      </c>
      <c r="E1281" s="163" t="s">
        <v>195</v>
      </c>
      <c r="F1281" s="162">
        <v>2021</v>
      </c>
      <c r="G1281" s="164">
        <v>498458</v>
      </c>
      <c r="H1281" s="164">
        <v>10446</v>
      </c>
      <c r="I1281" s="164">
        <v>866</v>
      </c>
      <c r="J1281" s="164">
        <v>194</v>
      </c>
    </row>
    <row r="1282" spans="1:10" ht="14.5" x14ac:dyDescent="0.35">
      <c r="A1282" s="162">
        <v>19445</v>
      </c>
      <c r="B1282" s="162" t="s">
        <v>1475</v>
      </c>
      <c r="D1282" s="163">
        <v>17.100000000000001</v>
      </c>
      <c r="E1282" s="163" t="s">
        <v>195</v>
      </c>
      <c r="F1282" s="162">
        <v>2021</v>
      </c>
      <c r="G1282" s="164">
        <v>81861064</v>
      </c>
      <c r="H1282" s="164">
        <v>729471</v>
      </c>
      <c r="I1282" s="164">
        <v>60489</v>
      </c>
      <c r="J1282" s="164">
        <v>13565</v>
      </c>
    </row>
    <row r="1283" spans="1:10" ht="14.5" x14ac:dyDescent="0.35">
      <c r="A1283" s="162">
        <v>19445</v>
      </c>
      <c r="B1283" s="162" t="s">
        <v>1476</v>
      </c>
      <c r="D1283" s="163">
        <v>17.2</v>
      </c>
      <c r="E1283" s="163" t="s">
        <v>195</v>
      </c>
      <c r="F1283" s="162">
        <v>2021</v>
      </c>
      <c r="G1283" s="164">
        <v>110076759</v>
      </c>
      <c r="H1283" s="164">
        <v>1352280</v>
      </c>
      <c r="I1283" s="164">
        <v>112133</v>
      </c>
      <c r="J1283" s="164">
        <v>25147</v>
      </c>
    </row>
    <row r="1284" spans="1:10" ht="14.5" x14ac:dyDescent="0.35">
      <c r="A1284" s="162">
        <v>19445</v>
      </c>
      <c r="B1284" s="162" t="s">
        <v>1477</v>
      </c>
      <c r="D1284" s="163">
        <v>18</v>
      </c>
      <c r="E1284" s="163" t="s">
        <v>195</v>
      </c>
      <c r="F1284" s="162">
        <v>2021</v>
      </c>
      <c r="G1284" s="164">
        <v>666494</v>
      </c>
      <c r="H1284" s="164">
        <v>12893</v>
      </c>
      <c r="I1284" s="164">
        <v>1069</v>
      </c>
      <c r="J1284" s="164">
        <v>239</v>
      </c>
    </row>
    <row r="1285" spans="1:10" ht="14.5" x14ac:dyDescent="0.35">
      <c r="A1285" s="162">
        <v>19445</v>
      </c>
      <c r="B1285" s="162" t="s">
        <v>1478</v>
      </c>
      <c r="D1285" s="163">
        <v>19.3</v>
      </c>
      <c r="E1285" s="163" t="s">
        <v>195</v>
      </c>
      <c r="F1285" s="162">
        <v>2021</v>
      </c>
      <c r="G1285" s="164">
        <v>256670</v>
      </c>
      <c r="H1285" s="164">
        <v>587814</v>
      </c>
      <c r="I1285" s="164">
        <v>48753</v>
      </c>
      <c r="J1285" s="164">
        <v>10902</v>
      </c>
    </row>
    <row r="1286" spans="1:10" ht="14.5" x14ac:dyDescent="0.35">
      <c r="A1286" s="162">
        <v>19445</v>
      </c>
      <c r="B1286" s="162" t="s">
        <v>1479</v>
      </c>
      <c r="D1286" s="163">
        <v>19.399999999999999</v>
      </c>
      <c r="E1286" s="163" t="s">
        <v>195</v>
      </c>
      <c r="F1286" s="162">
        <v>2021</v>
      </c>
      <c r="G1286" s="164">
        <v>82502538</v>
      </c>
      <c r="H1286" s="164">
        <v>0</v>
      </c>
      <c r="I1286" s="164">
        <v>0</v>
      </c>
      <c r="J1286" s="164">
        <v>0</v>
      </c>
    </row>
    <row r="1287" spans="1:10" ht="14.5" x14ac:dyDescent="0.35">
      <c r="A1287" s="162">
        <v>19445</v>
      </c>
      <c r="B1287" s="162" t="s">
        <v>1480</v>
      </c>
      <c r="D1287" s="163">
        <v>21.2</v>
      </c>
      <c r="E1287" s="163" t="s">
        <v>195</v>
      </c>
      <c r="F1287" s="162">
        <v>2021</v>
      </c>
      <c r="G1287" s="164">
        <v>11876634</v>
      </c>
      <c r="H1287" s="164">
        <v>106968</v>
      </c>
      <c r="I1287" s="164">
        <v>8872</v>
      </c>
      <c r="J1287" s="164">
        <v>1983</v>
      </c>
    </row>
    <row r="1288" spans="1:10" ht="14.5" x14ac:dyDescent="0.35">
      <c r="A1288" s="162">
        <v>19445</v>
      </c>
      <c r="B1288" s="162" t="s">
        <v>1481</v>
      </c>
      <c r="D1288" s="163">
        <v>23</v>
      </c>
      <c r="E1288" s="163" t="s">
        <v>195</v>
      </c>
      <c r="F1288" s="162">
        <v>2021</v>
      </c>
      <c r="G1288" s="164">
        <v>3989454</v>
      </c>
      <c r="H1288" s="164">
        <v>78130</v>
      </c>
      <c r="I1288" s="164">
        <v>6472</v>
      </c>
      <c r="J1288" s="164">
        <v>1470</v>
      </c>
    </row>
    <row r="1289" spans="1:10" ht="14.5" x14ac:dyDescent="0.35">
      <c r="A1289" s="162">
        <v>19445</v>
      </c>
      <c r="B1289" s="162" t="s">
        <v>1482</v>
      </c>
      <c r="D1289" s="163">
        <v>24</v>
      </c>
      <c r="E1289" s="163" t="s">
        <v>195</v>
      </c>
      <c r="F1289" s="162">
        <v>2021</v>
      </c>
      <c r="G1289" s="164">
        <v>28492</v>
      </c>
      <c r="H1289" s="164">
        <v>10072</v>
      </c>
      <c r="I1289" s="164">
        <v>835</v>
      </c>
      <c r="J1289" s="164">
        <v>187</v>
      </c>
    </row>
    <row r="1290" spans="1:10" ht="14.5" x14ac:dyDescent="0.35">
      <c r="A1290" s="162">
        <v>19470</v>
      </c>
      <c r="B1290" s="162" t="s">
        <v>1483</v>
      </c>
      <c r="D1290" s="163">
        <v>19.100000000000001</v>
      </c>
      <c r="E1290" s="163" t="s">
        <v>195</v>
      </c>
      <c r="F1290" s="162">
        <v>2021</v>
      </c>
      <c r="G1290" s="164">
        <v>637178</v>
      </c>
      <c r="H1290" s="164">
        <v>14940</v>
      </c>
      <c r="I1290" s="164">
        <v>832</v>
      </c>
      <c r="J1290" s="164">
        <v>455</v>
      </c>
    </row>
    <row r="1291" spans="1:10" ht="14.5" x14ac:dyDescent="0.35">
      <c r="A1291" s="162">
        <v>19470</v>
      </c>
      <c r="B1291" s="162" t="s">
        <v>1484</v>
      </c>
      <c r="D1291" s="163">
        <v>19.2</v>
      </c>
      <c r="E1291" s="163" t="s">
        <v>195</v>
      </c>
      <c r="F1291" s="162">
        <v>2021</v>
      </c>
      <c r="G1291" s="164">
        <v>14303044</v>
      </c>
      <c r="H1291" s="164">
        <v>0</v>
      </c>
      <c r="I1291" s="164">
        <v>0</v>
      </c>
      <c r="J1291" s="164">
        <v>0</v>
      </c>
    </row>
    <row r="1292" spans="1:10" ht="14.5" x14ac:dyDescent="0.35">
      <c r="A1292" s="162">
        <v>19470</v>
      </c>
      <c r="B1292" s="162" t="s">
        <v>1485</v>
      </c>
      <c r="D1292" s="163">
        <v>21.1</v>
      </c>
      <c r="E1292" s="163" t="s">
        <v>195</v>
      </c>
      <c r="F1292" s="162">
        <v>2021</v>
      </c>
      <c r="G1292" s="164">
        <v>15640427</v>
      </c>
      <c r="H1292" s="164">
        <v>15640</v>
      </c>
      <c r="I1292" s="164">
        <v>956</v>
      </c>
      <c r="J1292" s="164">
        <v>476</v>
      </c>
    </row>
    <row r="1293" spans="1:10" ht="14.5" x14ac:dyDescent="0.35">
      <c r="A1293" s="162">
        <v>19488</v>
      </c>
      <c r="B1293" s="162" t="s">
        <v>1486</v>
      </c>
      <c r="D1293" s="163">
        <v>1</v>
      </c>
      <c r="E1293" s="163" t="s">
        <v>195</v>
      </c>
      <c r="F1293" s="162">
        <v>2021</v>
      </c>
      <c r="G1293" s="164">
        <v>10609</v>
      </c>
      <c r="H1293" s="164">
        <v>160</v>
      </c>
      <c r="I1293" s="164">
        <v>16</v>
      </c>
      <c r="J1293" s="164">
        <v>11</v>
      </c>
    </row>
    <row r="1294" spans="1:10" ht="14.5" x14ac:dyDescent="0.35">
      <c r="A1294" s="162">
        <v>19488</v>
      </c>
      <c r="B1294" s="162" t="s">
        <v>1487</v>
      </c>
      <c r="D1294" s="163">
        <v>2.1</v>
      </c>
      <c r="E1294" s="163" t="s">
        <v>195</v>
      </c>
      <c r="F1294" s="162">
        <v>2021</v>
      </c>
      <c r="G1294" s="164">
        <v>23331</v>
      </c>
      <c r="H1294" s="164">
        <v>235</v>
      </c>
      <c r="I1294" s="164">
        <v>23</v>
      </c>
      <c r="J1294" s="164">
        <v>15</v>
      </c>
    </row>
    <row r="1295" spans="1:10" ht="14.5" x14ac:dyDescent="0.35">
      <c r="A1295" s="162">
        <v>19488</v>
      </c>
      <c r="B1295" s="162" t="s">
        <v>1488</v>
      </c>
      <c r="D1295" s="163">
        <v>5.0999999999999996</v>
      </c>
      <c r="E1295" s="163" t="s">
        <v>195</v>
      </c>
      <c r="F1295" s="162">
        <v>2021</v>
      </c>
      <c r="G1295" s="164">
        <v>2747512</v>
      </c>
      <c r="H1295" s="164">
        <v>16670</v>
      </c>
      <c r="I1295" s="164">
        <v>1841</v>
      </c>
      <c r="J1295" s="164">
        <v>1269</v>
      </c>
    </row>
    <row r="1296" spans="1:10" ht="14.5" x14ac:dyDescent="0.35">
      <c r="A1296" s="162">
        <v>19488</v>
      </c>
      <c r="B1296" s="162" t="s">
        <v>1489</v>
      </c>
      <c r="D1296" s="163">
        <v>5.2</v>
      </c>
      <c r="E1296" s="163" t="s">
        <v>195</v>
      </c>
      <c r="F1296" s="162">
        <v>2021</v>
      </c>
      <c r="G1296" s="164">
        <v>16557774</v>
      </c>
      <c r="H1296" s="164">
        <v>64623</v>
      </c>
      <c r="I1296" s="164">
        <v>6102</v>
      </c>
      <c r="J1296" s="164">
        <v>4156</v>
      </c>
    </row>
    <row r="1297" spans="1:10" ht="14.5" x14ac:dyDescent="0.35">
      <c r="A1297" s="162">
        <v>19488</v>
      </c>
      <c r="B1297" s="162" t="s">
        <v>1490</v>
      </c>
      <c r="D1297" s="163">
        <v>9</v>
      </c>
      <c r="E1297" s="163" t="s">
        <v>195</v>
      </c>
      <c r="F1297" s="162">
        <v>2021</v>
      </c>
      <c r="G1297" s="164">
        <v>137869</v>
      </c>
      <c r="H1297" s="164">
        <v>370</v>
      </c>
      <c r="I1297" s="164">
        <v>43</v>
      </c>
      <c r="J1297" s="164">
        <v>29</v>
      </c>
    </row>
    <row r="1298" spans="1:10" ht="14.5" x14ac:dyDescent="0.35">
      <c r="A1298" s="162">
        <v>19488</v>
      </c>
      <c r="B1298" s="162" t="s">
        <v>1491</v>
      </c>
      <c r="D1298" s="163">
        <v>17.100000000000001</v>
      </c>
      <c r="E1298" s="163" t="s">
        <v>195</v>
      </c>
      <c r="F1298" s="162">
        <v>2021</v>
      </c>
      <c r="G1298" s="164">
        <v>4866385</v>
      </c>
      <c r="H1298" s="164">
        <v>18959</v>
      </c>
      <c r="I1298" s="164">
        <v>1315</v>
      </c>
      <c r="J1298" s="164">
        <v>891</v>
      </c>
    </row>
    <row r="1299" spans="1:10" ht="14.5" x14ac:dyDescent="0.35">
      <c r="A1299" s="162">
        <v>19488</v>
      </c>
      <c r="B1299" s="162" t="s">
        <v>1492</v>
      </c>
      <c r="D1299" s="163">
        <v>18</v>
      </c>
      <c r="E1299" s="163" t="s">
        <v>195</v>
      </c>
      <c r="F1299" s="162">
        <v>2021</v>
      </c>
      <c r="G1299" s="164">
        <v>254049</v>
      </c>
      <c r="H1299" s="164">
        <v>3607</v>
      </c>
      <c r="I1299" s="164">
        <v>322</v>
      </c>
      <c r="J1299" s="164">
        <v>209</v>
      </c>
    </row>
    <row r="1300" spans="1:10" ht="14.5" x14ac:dyDescent="0.35">
      <c r="A1300" s="162">
        <v>19488</v>
      </c>
      <c r="B1300" s="162" t="s">
        <v>1493</v>
      </c>
      <c r="D1300" s="163">
        <v>19.3</v>
      </c>
      <c r="E1300" s="163" t="s">
        <v>195</v>
      </c>
      <c r="F1300" s="162">
        <v>2021</v>
      </c>
      <c r="G1300" s="164">
        <v>127784</v>
      </c>
      <c r="H1300" s="164">
        <v>74267</v>
      </c>
      <c r="I1300" s="164">
        <v>6179</v>
      </c>
      <c r="J1300" s="164">
        <v>4166</v>
      </c>
    </row>
    <row r="1301" spans="1:10" ht="14.5" x14ac:dyDescent="0.35">
      <c r="A1301" s="162">
        <v>19488</v>
      </c>
      <c r="B1301" s="162" t="s">
        <v>1494</v>
      </c>
      <c r="D1301" s="163">
        <v>19.399999999999999</v>
      </c>
      <c r="E1301" s="163" t="s">
        <v>195</v>
      </c>
      <c r="F1301" s="162">
        <v>2021</v>
      </c>
      <c r="G1301" s="164">
        <v>12365110</v>
      </c>
      <c r="H1301" s="164">
        <v>0</v>
      </c>
      <c r="I1301" s="164">
        <v>0</v>
      </c>
      <c r="J1301" s="164">
        <v>0</v>
      </c>
    </row>
    <row r="1302" spans="1:10" ht="14.5" x14ac:dyDescent="0.35">
      <c r="A1302" s="162">
        <v>19488</v>
      </c>
      <c r="B1302" s="162" t="s">
        <v>1495</v>
      </c>
      <c r="D1302" s="163">
        <v>21.2</v>
      </c>
      <c r="E1302" s="163" t="s">
        <v>195</v>
      </c>
      <c r="F1302" s="162">
        <v>2021</v>
      </c>
      <c r="G1302" s="164">
        <v>3531018</v>
      </c>
      <c r="H1302" s="164">
        <v>21302</v>
      </c>
      <c r="I1302" s="164">
        <v>1864</v>
      </c>
      <c r="J1302" s="164">
        <v>1272</v>
      </c>
    </row>
    <row r="1303" spans="1:10" ht="14.5" x14ac:dyDescent="0.35">
      <c r="A1303" s="162">
        <v>19488</v>
      </c>
      <c r="B1303" s="162" t="s">
        <v>1496</v>
      </c>
      <c r="D1303" s="163">
        <v>23</v>
      </c>
      <c r="E1303" s="163" t="s">
        <v>195</v>
      </c>
      <c r="F1303" s="162">
        <v>2021</v>
      </c>
      <c r="G1303" s="164">
        <v>1000</v>
      </c>
      <c r="H1303" s="164">
        <v>1</v>
      </c>
      <c r="I1303" s="164">
        <v>0</v>
      </c>
      <c r="J1303" s="164">
        <v>0</v>
      </c>
    </row>
    <row r="1304" spans="1:10" ht="14.5" x14ac:dyDescent="0.35">
      <c r="A1304" s="162">
        <v>19496</v>
      </c>
      <c r="B1304" s="162" t="s">
        <v>1497</v>
      </c>
      <c r="D1304" s="163">
        <v>19.3</v>
      </c>
      <c r="E1304" s="163" t="s">
        <v>195</v>
      </c>
      <c r="F1304" s="162">
        <v>2021</v>
      </c>
      <c r="G1304" s="164">
        <v>71</v>
      </c>
      <c r="H1304" s="164">
        <v>5333</v>
      </c>
      <c r="I1304" s="164">
        <v>479</v>
      </c>
      <c r="J1304" s="164">
        <v>337</v>
      </c>
    </row>
    <row r="1305" spans="1:10" ht="14.5" x14ac:dyDescent="0.35">
      <c r="A1305" s="162">
        <v>19496</v>
      </c>
      <c r="B1305" s="162" t="s">
        <v>1498</v>
      </c>
      <c r="D1305" s="163">
        <v>19.399999999999999</v>
      </c>
      <c r="E1305" s="163" t="s">
        <v>195</v>
      </c>
      <c r="F1305" s="162">
        <v>2021</v>
      </c>
      <c r="G1305" s="164">
        <v>7070</v>
      </c>
      <c r="H1305" s="164">
        <v>0</v>
      </c>
      <c r="I1305" s="164">
        <v>0</v>
      </c>
      <c r="J1305" s="164">
        <v>0</v>
      </c>
    </row>
    <row r="1306" spans="1:10" ht="14.5" x14ac:dyDescent="0.35">
      <c r="A1306" s="162">
        <v>19496</v>
      </c>
      <c r="B1306" s="162" t="s">
        <v>1499</v>
      </c>
      <c r="D1306" s="163">
        <v>21.2</v>
      </c>
      <c r="E1306" s="163" t="s">
        <v>195</v>
      </c>
      <c r="F1306" s="162">
        <v>2021</v>
      </c>
      <c r="G1306" s="164">
        <v>1500</v>
      </c>
      <c r="H1306" s="164">
        <v>1141</v>
      </c>
      <c r="I1306" s="164">
        <v>102</v>
      </c>
      <c r="J1306" s="164">
        <v>72</v>
      </c>
    </row>
    <row r="1307" spans="1:10" ht="14.5" x14ac:dyDescent="0.35">
      <c r="A1307" s="162">
        <v>19496</v>
      </c>
      <c r="B1307" s="162" t="s">
        <v>1500</v>
      </c>
      <c r="D1307" s="163">
        <v>24</v>
      </c>
      <c r="E1307" s="163" t="s">
        <v>195</v>
      </c>
      <c r="F1307" s="162">
        <v>2021</v>
      </c>
      <c r="G1307" s="164">
        <v>426395</v>
      </c>
      <c r="H1307" s="164">
        <v>432</v>
      </c>
      <c r="I1307" s="164">
        <v>39</v>
      </c>
      <c r="J1307" s="164">
        <v>27</v>
      </c>
    </row>
    <row r="1308" spans="1:10" ht="14.5" x14ac:dyDescent="0.35">
      <c r="A1308" s="162">
        <v>19544</v>
      </c>
      <c r="B1308" s="162" t="s">
        <v>1501</v>
      </c>
      <c r="D1308" s="163">
        <v>19.100000000000001</v>
      </c>
      <c r="E1308" s="163" t="s">
        <v>195</v>
      </c>
      <c r="F1308" s="162">
        <v>2021</v>
      </c>
      <c r="G1308" s="164">
        <v>19959591</v>
      </c>
      <c r="H1308" s="164">
        <v>536061</v>
      </c>
      <c r="I1308" s="164">
        <v>38274</v>
      </c>
      <c r="J1308" s="164">
        <v>35493</v>
      </c>
    </row>
    <row r="1309" spans="1:10" ht="14.5" x14ac:dyDescent="0.35">
      <c r="A1309" s="162">
        <v>19544</v>
      </c>
      <c r="B1309" s="162" t="s">
        <v>1502</v>
      </c>
      <c r="D1309" s="163">
        <v>19.2</v>
      </c>
      <c r="E1309" s="163" t="s">
        <v>195</v>
      </c>
      <c r="F1309" s="162">
        <v>2021</v>
      </c>
      <c r="G1309" s="164">
        <v>516101192</v>
      </c>
      <c r="H1309" s="164">
        <v>0</v>
      </c>
      <c r="I1309" s="164">
        <v>0</v>
      </c>
      <c r="J1309" s="164">
        <v>0</v>
      </c>
    </row>
    <row r="1310" spans="1:10" ht="14.5" x14ac:dyDescent="0.35">
      <c r="A1310" s="162">
        <v>19544</v>
      </c>
      <c r="B1310" s="162" t="s">
        <v>1503</v>
      </c>
      <c r="D1310" s="163">
        <v>21.1</v>
      </c>
      <c r="E1310" s="163" t="s">
        <v>195</v>
      </c>
      <c r="F1310" s="162">
        <v>2021</v>
      </c>
      <c r="G1310" s="164">
        <v>519314836</v>
      </c>
      <c r="H1310" s="164">
        <v>519315</v>
      </c>
      <c r="I1310" s="164">
        <v>42159</v>
      </c>
      <c r="J1310" s="164">
        <v>24474</v>
      </c>
    </row>
    <row r="1311" spans="1:10" ht="14.5" x14ac:dyDescent="0.35">
      <c r="A1311" s="162">
        <v>19615</v>
      </c>
      <c r="B1311" s="162" t="s">
        <v>1504</v>
      </c>
      <c r="D1311" s="163">
        <v>4</v>
      </c>
      <c r="E1311" s="163" t="s">
        <v>195</v>
      </c>
      <c r="F1311" s="162">
        <v>2021</v>
      </c>
      <c r="G1311" s="164">
        <v>3462684</v>
      </c>
      <c r="H1311" s="164">
        <v>23176</v>
      </c>
      <c r="I1311" s="164">
        <v>1324</v>
      </c>
      <c r="J1311" s="164">
        <v>1750</v>
      </c>
    </row>
    <row r="1312" spans="1:10" ht="14.5" x14ac:dyDescent="0.35">
      <c r="A1312" s="162">
        <v>19615</v>
      </c>
      <c r="B1312" s="162" t="s">
        <v>1505</v>
      </c>
      <c r="D1312" s="163">
        <v>5.0999999999999996</v>
      </c>
      <c r="E1312" s="163" t="s">
        <v>195</v>
      </c>
      <c r="F1312" s="162">
        <v>2021</v>
      </c>
      <c r="G1312" s="164">
        <v>2795614</v>
      </c>
      <c r="H1312" s="164">
        <v>41044</v>
      </c>
      <c r="I1312" s="164">
        <v>1943</v>
      </c>
      <c r="J1312" s="164">
        <v>3501</v>
      </c>
    </row>
    <row r="1313" spans="1:10" ht="14.5" x14ac:dyDescent="0.35">
      <c r="A1313" s="162">
        <v>19615</v>
      </c>
      <c r="B1313" s="162" t="s">
        <v>1506</v>
      </c>
      <c r="D1313" s="163">
        <v>5.2</v>
      </c>
      <c r="E1313" s="163" t="s">
        <v>195</v>
      </c>
      <c r="F1313" s="162">
        <v>2021</v>
      </c>
      <c r="G1313" s="164">
        <v>719211</v>
      </c>
      <c r="H1313" s="164">
        <v>15125</v>
      </c>
      <c r="I1313" s="164">
        <v>846</v>
      </c>
      <c r="J1313" s="164">
        <v>1160</v>
      </c>
    </row>
    <row r="1314" spans="1:10" ht="14.5" x14ac:dyDescent="0.35">
      <c r="A1314" s="162">
        <v>19615</v>
      </c>
      <c r="B1314" s="162" t="s">
        <v>1507</v>
      </c>
      <c r="D1314" s="163">
        <v>9</v>
      </c>
      <c r="E1314" s="163" t="s">
        <v>195</v>
      </c>
      <c r="F1314" s="162">
        <v>2021</v>
      </c>
      <c r="G1314" s="164">
        <v>962741</v>
      </c>
      <c r="H1314" s="164">
        <v>11042</v>
      </c>
      <c r="I1314" s="164">
        <v>861</v>
      </c>
      <c r="J1314" s="164">
        <v>604</v>
      </c>
    </row>
    <row r="1315" spans="1:10" ht="14.5" x14ac:dyDescent="0.35">
      <c r="A1315" s="162">
        <v>19615</v>
      </c>
      <c r="B1315" s="162" t="s">
        <v>1508</v>
      </c>
      <c r="D1315" s="163">
        <v>17.100000000000001</v>
      </c>
      <c r="E1315" s="163" t="s">
        <v>195</v>
      </c>
      <c r="F1315" s="162">
        <v>2021</v>
      </c>
      <c r="G1315" s="164">
        <v>179484</v>
      </c>
      <c r="H1315" s="164">
        <v>9196</v>
      </c>
      <c r="I1315" s="164">
        <v>620</v>
      </c>
      <c r="J1315" s="164">
        <v>600</v>
      </c>
    </row>
    <row r="1316" spans="1:10" ht="14.5" x14ac:dyDescent="0.35">
      <c r="A1316" s="162">
        <v>19615</v>
      </c>
      <c r="B1316" s="162" t="s">
        <v>1509</v>
      </c>
      <c r="D1316" s="163">
        <v>19.3</v>
      </c>
      <c r="E1316" s="163" t="s">
        <v>195</v>
      </c>
      <c r="F1316" s="162">
        <v>2021</v>
      </c>
      <c r="G1316" s="164">
        <v>0</v>
      </c>
      <c r="H1316" s="164">
        <v>5452</v>
      </c>
      <c r="I1316" s="164">
        <v>364</v>
      </c>
      <c r="J1316" s="164">
        <v>359</v>
      </c>
    </row>
    <row r="1317" spans="1:10" ht="14.5" x14ac:dyDescent="0.35">
      <c r="A1317" s="162">
        <v>19615</v>
      </c>
      <c r="B1317" s="162" t="s">
        <v>1510</v>
      </c>
      <c r="D1317" s="163">
        <v>19.399999999999999</v>
      </c>
      <c r="E1317" s="163" t="s">
        <v>195</v>
      </c>
      <c r="F1317" s="162">
        <v>2021</v>
      </c>
      <c r="G1317" s="164">
        <v>138161</v>
      </c>
      <c r="H1317" s="164">
        <v>0</v>
      </c>
      <c r="I1317" s="164">
        <v>0</v>
      </c>
      <c r="J1317" s="164">
        <v>0</v>
      </c>
    </row>
    <row r="1318" spans="1:10" ht="14.5" x14ac:dyDescent="0.35">
      <c r="A1318" s="162">
        <v>19615</v>
      </c>
      <c r="B1318" s="162" t="s">
        <v>1511</v>
      </c>
      <c r="D1318" s="163">
        <v>21.1</v>
      </c>
      <c r="E1318" s="163" t="s">
        <v>195</v>
      </c>
      <c r="F1318" s="162">
        <v>2021</v>
      </c>
      <c r="G1318" s="164">
        <v>183553</v>
      </c>
      <c r="H1318" s="164">
        <v>39857</v>
      </c>
      <c r="I1318" s="164">
        <v>2556</v>
      </c>
      <c r="J1318" s="164">
        <v>2730</v>
      </c>
    </row>
    <row r="1319" spans="1:10" ht="14.5" x14ac:dyDescent="0.35">
      <c r="A1319" s="162">
        <v>19615</v>
      </c>
      <c r="B1319" s="162" t="s">
        <v>1512</v>
      </c>
      <c r="D1319" s="163">
        <v>21.2</v>
      </c>
      <c r="E1319" s="163" t="s">
        <v>195</v>
      </c>
      <c r="F1319" s="162">
        <v>2021</v>
      </c>
      <c r="G1319" s="164">
        <v>57757</v>
      </c>
      <c r="H1319" s="164">
        <v>2574</v>
      </c>
      <c r="I1319" s="164">
        <v>153</v>
      </c>
      <c r="J1319" s="164">
        <v>188</v>
      </c>
    </row>
    <row r="1320" spans="1:10" ht="14.5" x14ac:dyDescent="0.35">
      <c r="A1320" s="162">
        <v>19623</v>
      </c>
      <c r="B1320" s="162" t="s">
        <v>1513</v>
      </c>
      <c r="D1320" s="163">
        <v>17.100000000000001</v>
      </c>
      <c r="E1320" s="163" t="s">
        <v>195</v>
      </c>
      <c r="F1320" s="162">
        <v>2021</v>
      </c>
      <c r="G1320" s="164">
        <v>1823</v>
      </c>
      <c r="H1320" s="164">
        <v>1252</v>
      </c>
      <c r="I1320" s="164">
        <v>24</v>
      </c>
      <c r="J1320" s="164">
        <v>103</v>
      </c>
    </row>
    <row r="1321" spans="1:10" ht="14.5" x14ac:dyDescent="0.35">
      <c r="A1321" s="162">
        <v>19623</v>
      </c>
      <c r="B1321" s="162" t="s">
        <v>1514</v>
      </c>
      <c r="D1321" s="163">
        <v>19.3</v>
      </c>
      <c r="E1321" s="163" t="s">
        <v>195</v>
      </c>
      <c r="F1321" s="162">
        <v>2021</v>
      </c>
      <c r="G1321" s="164">
        <v>0</v>
      </c>
      <c r="H1321" s="164">
        <v>239</v>
      </c>
      <c r="I1321" s="164">
        <v>4</v>
      </c>
      <c r="J1321" s="164">
        <v>20</v>
      </c>
    </row>
    <row r="1322" spans="1:10" ht="14.5" x14ac:dyDescent="0.35">
      <c r="A1322" s="162">
        <v>19623</v>
      </c>
      <c r="B1322" s="162" t="s">
        <v>1515</v>
      </c>
      <c r="D1322" s="163">
        <v>19.399999999999999</v>
      </c>
      <c r="E1322" s="163" t="s">
        <v>195</v>
      </c>
      <c r="F1322" s="162">
        <v>2021</v>
      </c>
      <c r="G1322" s="164">
        <v>239263</v>
      </c>
      <c r="H1322" s="164">
        <v>0</v>
      </c>
      <c r="I1322" s="164">
        <v>0</v>
      </c>
      <c r="J1322" s="164">
        <v>0</v>
      </c>
    </row>
    <row r="1323" spans="1:10" ht="14.5" x14ac:dyDescent="0.35">
      <c r="A1323" s="162">
        <v>19623</v>
      </c>
      <c r="B1323" s="162" t="s">
        <v>1516</v>
      </c>
      <c r="D1323" s="163">
        <v>21.2</v>
      </c>
      <c r="E1323" s="163" t="s">
        <v>195</v>
      </c>
      <c r="F1323" s="162">
        <v>2021</v>
      </c>
      <c r="G1323" s="164">
        <v>33434</v>
      </c>
      <c r="H1323" s="164">
        <v>33</v>
      </c>
      <c r="I1323" s="164">
        <v>1</v>
      </c>
      <c r="J1323" s="164">
        <v>3</v>
      </c>
    </row>
    <row r="1324" spans="1:10" ht="14.5" x14ac:dyDescent="0.35">
      <c r="A1324" s="162">
        <v>19631</v>
      </c>
      <c r="B1324" s="162" t="s">
        <v>1517</v>
      </c>
      <c r="D1324" s="163">
        <v>19.3</v>
      </c>
      <c r="E1324" s="163" t="s">
        <v>195</v>
      </c>
      <c r="F1324" s="162">
        <v>2021</v>
      </c>
      <c r="G1324" s="164">
        <v>0</v>
      </c>
      <c r="H1324" s="164">
        <v>1965</v>
      </c>
      <c r="I1324" s="164">
        <v>0</v>
      </c>
      <c r="J1324" s="164">
        <v>776</v>
      </c>
    </row>
    <row r="1325" spans="1:10" ht="14.5" x14ac:dyDescent="0.35">
      <c r="A1325" s="162">
        <v>19631</v>
      </c>
      <c r="B1325" s="162" t="s">
        <v>1518</v>
      </c>
      <c r="D1325" s="163">
        <v>19.399999999999999</v>
      </c>
      <c r="E1325" s="163" t="s">
        <v>195</v>
      </c>
      <c r="F1325" s="162">
        <v>2021</v>
      </c>
      <c r="G1325" s="164">
        <v>55838</v>
      </c>
      <c r="H1325" s="164">
        <v>0</v>
      </c>
      <c r="I1325" s="164">
        <v>0</v>
      </c>
      <c r="J1325" s="164">
        <v>0</v>
      </c>
    </row>
    <row r="1326" spans="1:10" ht="14.5" x14ac:dyDescent="0.35">
      <c r="A1326" s="162">
        <v>19640</v>
      </c>
      <c r="B1326" s="162" t="s">
        <v>1519</v>
      </c>
      <c r="D1326" s="163">
        <v>5.0999999999999996</v>
      </c>
      <c r="E1326" s="163" t="s">
        <v>195</v>
      </c>
      <c r="F1326" s="162">
        <v>2021</v>
      </c>
      <c r="G1326" s="164">
        <v>151224</v>
      </c>
      <c r="H1326" s="164">
        <v>6672</v>
      </c>
      <c r="I1326" s="164">
        <v>717</v>
      </c>
      <c r="J1326" s="164">
        <v>399</v>
      </c>
    </row>
    <row r="1327" spans="1:10" ht="14.5" x14ac:dyDescent="0.35">
      <c r="A1327" s="162">
        <v>19640</v>
      </c>
      <c r="B1327" s="162" t="s">
        <v>1520</v>
      </c>
      <c r="D1327" s="163">
        <v>5.2</v>
      </c>
      <c r="E1327" s="163" t="s">
        <v>195</v>
      </c>
      <c r="F1327" s="162">
        <v>2021</v>
      </c>
      <c r="G1327" s="164">
        <v>204149</v>
      </c>
      <c r="H1327" s="164">
        <v>5020</v>
      </c>
      <c r="I1327" s="164">
        <v>348</v>
      </c>
      <c r="J1327" s="164">
        <v>193</v>
      </c>
    </row>
    <row r="1328" spans="1:10" ht="14.5" x14ac:dyDescent="0.35">
      <c r="A1328" s="162">
        <v>19640</v>
      </c>
      <c r="B1328" s="162" t="s">
        <v>1521</v>
      </c>
      <c r="D1328" s="163">
        <v>17.100000000000001</v>
      </c>
      <c r="E1328" s="163" t="s">
        <v>195</v>
      </c>
      <c r="F1328" s="162">
        <v>2021</v>
      </c>
      <c r="G1328" s="164">
        <v>2691899</v>
      </c>
      <c r="H1328" s="164">
        <v>9470</v>
      </c>
      <c r="I1328" s="164">
        <v>848</v>
      </c>
      <c r="J1328" s="164">
        <v>470</v>
      </c>
    </row>
    <row r="1329" spans="1:10" ht="14.5" x14ac:dyDescent="0.35">
      <c r="A1329" s="162">
        <v>19640</v>
      </c>
      <c r="B1329" s="162" t="s">
        <v>1522</v>
      </c>
      <c r="D1329" s="163">
        <v>19.3</v>
      </c>
      <c r="E1329" s="163" t="s">
        <v>195</v>
      </c>
      <c r="F1329" s="162">
        <v>2021</v>
      </c>
      <c r="G1329" s="164">
        <v>391</v>
      </c>
      <c r="H1329" s="164">
        <v>1755</v>
      </c>
      <c r="I1329" s="164">
        <v>139</v>
      </c>
      <c r="J1329" s="164">
        <v>77</v>
      </c>
    </row>
    <row r="1330" spans="1:10" ht="14.5" x14ac:dyDescent="0.35">
      <c r="A1330" s="162">
        <v>19640</v>
      </c>
      <c r="B1330" s="162" t="s">
        <v>1523</v>
      </c>
      <c r="D1330" s="163">
        <v>19.399999999999999</v>
      </c>
      <c r="E1330" s="163" t="s">
        <v>195</v>
      </c>
      <c r="F1330" s="162">
        <v>2021</v>
      </c>
      <c r="G1330" s="164">
        <v>135502</v>
      </c>
      <c r="H1330" s="164">
        <v>0</v>
      </c>
      <c r="I1330" s="164">
        <v>0</v>
      </c>
      <c r="J1330" s="164">
        <v>0</v>
      </c>
    </row>
    <row r="1331" spans="1:10" ht="14.5" x14ac:dyDescent="0.35">
      <c r="A1331" s="162">
        <v>19640</v>
      </c>
      <c r="B1331" s="162" t="s">
        <v>1524</v>
      </c>
      <c r="D1331" s="163">
        <v>21.2</v>
      </c>
      <c r="E1331" s="163" t="s">
        <v>195</v>
      </c>
      <c r="F1331" s="162">
        <v>2021</v>
      </c>
      <c r="G1331" s="164">
        <v>36755</v>
      </c>
      <c r="H1331" s="164">
        <v>820</v>
      </c>
      <c r="I1331" s="164">
        <v>84</v>
      </c>
      <c r="J1331" s="164">
        <v>46</v>
      </c>
    </row>
    <row r="1332" spans="1:10" ht="14.5" x14ac:dyDescent="0.35">
      <c r="A1332" s="162">
        <v>19682</v>
      </c>
      <c r="B1332" s="162" t="s">
        <v>1525</v>
      </c>
      <c r="D1332" s="163">
        <v>1</v>
      </c>
      <c r="E1332" s="163" t="s">
        <v>195</v>
      </c>
      <c r="F1332" s="162">
        <v>2021</v>
      </c>
      <c r="G1332" s="164">
        <v>8099003</v>
      </c>
      <c r="H1332" s="164">
        <v>129117</v>
      </c>
      <c r="I1332" s="164">
        <v>11147</v>
      </c>
      <c r="J1332" s="164">
        <v>14306</v>
      </c>
    </row>
    <row r="1333" spans="1:10" ht="14.5" x14ac:dyDescent="0.35">
      <c r="A1333" s="162">
        <v>19682</v>
      </c>
      <c r="B1333" s="162" t="s">
        <v>1526</v>
      </c>
      <c r="D1333" s="163">
        <v>4</v>
      </c>
      <c r="E1333" s="163" t="s">
        <v>195</v>
      </c>
      <c r="F1333" s="162">
        <v>2021</v>
      </c>
      <c r="G1333" s="164">
        <v>224446</v>
      </c>
      <c r="H1333" s="164">
        <v>6841</v>
      </c>
      <c r="I1333" s="164">
        <v>465</v>
      </c>
      <c r="J1333" s="164">
        <v>664</v>
      </c>
    </row>
    <row r="1334" spans="1:10" ht="14.5" x14ac:dyDescent="0.35">
      <c r="A1334" s="162">
        <v>19682</v>
      </c>
      <c r="B1334" s="162" t="s">
        <v>1527</v>
      </c>
      <c r="D1334" s="163">
        <v>5.0999999999999996</v>
      </c>
      <c r="E1334" s="163" t="s">
        <v>195</v>
      </c>
      <c r="F1334" s="162">
        <v>2021</v>
      </c>
      <c r="G1334" s="164">
        <v>56659867</v>
      </c>
      <c r="H1334" s="164">
        <v>472370</v>
      </c>
      <c r="I1334" s="164">
        <v>31178</v>
      </c>
      <c r="J1334" s="164">
        <v>41786</v>
      </c>
    </row>
    <row r="1335" spans="1:10" ht="14.5" x14ac:dyDescent="0.35">
      <c r="A1335" s="162">
        <v>19682</v>
      </c>
      <c r="B1335" s="162" t="s">
        <v>1528</v>
      </c>
      <c r="D1335" s="163">
        <v>5.2</v>
      </c>
      <c r="E1335" s="163" t="s">
        <v>195</v>
      </c>
      <c r="F1335" s="162">
        <v>2021</v>
      </c>
      <c r="G1335" s="164">
        <v>8339878</v>
      </c>
      <c r="H1335" s="164">
        <v>95049</v>
      </c>
      <c r="I1335" s="164">
        <v>6025</v>
      </c>
      <c r="J1335" s="164">
        <v>9255</v>
      </c>
    </row>
    <row r="1336" spans="1:10" ht="14.5" x14ac:dyDescent="0.35">
      <c r="A1336" s="162">
        <v>19682</v>
      </c>
      <c r="B1336" s="162" t="s">
        <v>1529</v>
      </c>
      <c r="D1336" s="163">
        <v>9</v>
      </c>
      <c r="E1336" s="163" t="s">
        <v>195</v>
      </c>
      <c r="F1336" s="162">
        <v>2021</v>
      </c>
      <c r="G1336" s="164">
        <v>22296745</v>
      </c>
      <c r="H1336" s="164">
        <v>211316</v>
      </c>
      <c r="I1336" s="164">
        <v>17876</v>
      </c>
      <c r="J1336" s="164">
        <v>20325</v>
      </c>
    </row>
    <row r="1337" spans="1:10" ht="14.5" x14ac:dyDescent="0.35">
      <c r="A1337" s="162">
        <v>19682</v>
      </c>
      <c r="B1337" s="162" t="s">
        <v>1530</v>
      </c>
      <c r="D1337" s="163">
        <v>11</v>
      </c>
      <c r="E1337" s="163" t="s">
        <v>195</v>
      </c>
      <c r="F1337" s="162">
        <v>2021</v>
      </c>
      <c r="G1337" s="164">
        <v>45588</v>
      </c>
      <c r="H1337" s="164">
        <v>499</v>
      </c>
      <c r="I1337" s="164">
        <v>25</v>
      </c>
      <c r="J1337" s="164">
        <v>57</v>
      </c>
    </row>
    <row r="1338" spans="1:10" ht="14.5" x14ac:dyDescent="0.35">
      <c r="A1338" s="162">
        <v>19682</v>
      </c>
      <c r="B1338" s="162" t="s">
        <v>1531</v>
      </c>
      <c r="D1338" s="163">
        <v>17.100000000000001</v>
      </c>
      <c r="E1338" s="163" t="s">
        <v>195</v>
      </c>
      <c r="F1338" s="162">
        <v>2021</v>
      </c>
      <c r="G1338" s="164">
        <v>13115634</v>
      </c>
      <c r="H1338" s="164">
        <v>181089</v>
      </c>
      <c r="I1338" s="164">
        <v>11641</v>
      </c>
      <c r="J1338" s="164">
        <v>16260</v>
      </c>
    </row>
    <row r="1339" spans="1:10" ht="14.5" x14ac:dyDescent="0.35">
      <c r="A1339" s="162">
        <v>19682</v>
      </c>
      <c r="B1339" s="162" t="s">
        <v>1532</v>
      </c>
      <c r="D1339" s="163">
        <v>17.2</v>
      </c>
      <c r="E1339" s="163" t="s">
        <v>195</v>
      </c>
      <c r="F1339" s="162">
        <v>2021</v>
      </c>
      <c r="G1339" s="164">
        <v>8376447</v>
      </c>
      <c r="H1339" s="164">
        <v>116923</v>
      </c>
      <c r="I1339" s="164">
        <v>5842</v>
      </c>
      <c r="J1339" s="164">
        <v>7210</v>
      </c>
    </row>
    <row r="1340" spans="1:10" ht="14.5" x14ac:dyDescent="0.35">
      <c r="A1340" s="162">
        <v>19682</v>
      </c>
      <c r="B1340" s="162" t="s">
        <v>1533</v>
      </c>
      <c r="D1340" s="163">
        <v>18</v>
      </c>
      <c r="E1340" s="163" t="s">
        <v>195</v>
      </c>
      <c r="F1340" s="162">
        <v>2021</v>
      </c>
      <c r="G1340" s="164">
        <v>4356521</v>
      </c>
      <c r="H1340" s="164">
        <v>73904</v>
      </c>
      <c r="I1340" s="164">
        <v>4247</v>
      </c>
      <c r="J1340" s="164">
        <v>5988</v>
      </c>
    </row>
    <row r="1341" spans="1:10" ht="14.5" x14ac:dyDescent="0.35">
      <c r="A1341" s="162">
        <v>19682</v>
      </c>
      <c r="B1341" s="162" t="s">
        <v>1534</v>
      </c>
      <c r="D1341" s="163">
        <v>19.100000000000001</v>
      </c>
      <c r="E1341" s="163" t="s">
        <v>195</v>
      </c>
      <c r="F1341" s="162">
        <v>2021</v>
      </c>
      <c r="G1341" s="164">
        <v>5936</v>
      </c>
      <c r="H1341" s="164">
        <v>9716</v>
      </c>
      <c r="I1341" s="164">
        <v>1440</v>
      </c>
      <c r="J1341" s="164">
        <v>901</v>
      </c>
    </row>
    <row r="1342" spans="1:10" ht="14.5" x14ac:dyDescent="0.35">
      <c r="A1342" s="162">
        <v>19682</v>
      </c>
      <c r="B1342" s="162" t="s">
        <v>1535</v>
      </c>
      <c r="D1342" s="163">
        <v>19.2</v>
      </c>
      <c r="E1342" s="163" t="s">
        <v>195</v>
      </c>
      <c r="F1342" s="162">
        <v>2021</v>
      </c>
      <c r="G1342" s="164">
        <v>92781</v>
      </c>
      <c r="H1342" s="164">
        <v>0</v>
      </c>
      <c r="I1342" s="164">
        <v>0</v>
      </c>
      <c r="J1342" s="164">
        <v>0</v>
      </c>
    </row>
    <row r="1343" spans="1:10" ht="14.5" x14ac:dyDescent="0.35">
      <c r="A1343" s="162">
        <v>19682</v>
      </c>
      <c r="B1343" s="162" t="s">
        <v>1536</v>
      </c>
      <c r="D1343" s="163">
        <v>19.3</v>
      </c>
      <c r="E1343" s="163" t="s">
        <v>195</v>
      </c>
      <c r="F1343" s="162">
        <v>2021</v>
      </c>
      <c r="G1343" s="164">
        <v>51725</v>
      </c>
      <c r="H1343" s="164">
        <v>319004</v>
      </c>
      <c r="I1343" s="164">
        <v>18665</v>
      </c>
      <c r="J1343" s="164">
        <v>22762</v>
      </c>
    </row>
    <row r="1344" spans="1:10" ht="14.5" x14ac:dyDescent="0.35">
      <c r="A1344" s="162">
        <v>19682</v>
      </c>
      <c r="B1344" s="162" t="s">
        <v>1537</v>
      </c>
      <c r="D1344" s="163">
        <v>19.399999999999999</v>
      </c>
      <c r="E1344" s="163" t="s">
        <v>195</v>
      </c>
      <c r="F1344" s="162">
        <v>2021</v>
      </c>
      <c r="G1344" s="164">
        <v>36091480</v>
      </c>
      <c r="H1344" s="164">
        <v>0</v>
      </c>
      <c r="I1344" s="164">
        <v>0</v>
      </c>
      <c r="J1344" s="164">
        <v>0</v>
      </c>
    </row>
    <row r="1345" spans="1:10" ht="14.5" x14ac:dyDescent="0.35">
      <c r="A1345" s="162">
        <v>19682</v>
      </c>
      <c r="B1345" s="162" t="s">
        <v>1538</v>
      </c>
      <c r="D1345" s="163">
        <v>21.1</v>
      </c>
      <c r="E1345" s="163" t="s">
        <v>195</v>
      </c>
      <c r="F1345" s="162">
        <v>2021</v>
      </c>
      <c r="G1345" s="164">
        <v>95695</v>
      </c>
      <c r="H1345" s="164">
        <v>6855</v>
      </c>
      <c r="I1345" s="164">
        <v>979</v>
      </c>
      <c r="J1345" s="164">
        <v>630</v>
      </c>
    </row>
    <row r="1346" spans="1:10" ht="14.5" x14ac:dyDescent="0.35">
      <c r="A1346" s="162">
        <v>19682</v>
      </c>
      <c r="B1346" s="162" t="s">
        <v>1539</v>
      </c>
      <c r="D1346" s="163">
        <v>21.2</v>
      </c>
      <c r="E1346" s="163" t="s">
        <v>195</v>
      </c>
      <c r="F1346" s="162">
        <v>2021</v>
      </c>
      <c r="G1346" s="164">
        <v>4570032</v>
      </c>
      <c r="H1346" s="164">
        <v>54524</v>
      </c>
      <c r="I1346" s="164">
        <v>2934</v>
      </c>
      <c r="J1346" s="164">
        <v>3710</v>
      </c>
    </row>
    <row r="1347" spans="1:10" ht="14.5" x14ac:dyDescent="0.35">
      <c r="A1347" s="162">
        <v>19682</v>
      </c>
      <c r="B1347" s="162" t="s">
        <v>1540</v>
      </c>
      <c r="D1347" s="163">
        <v>23</v>
      </c>
      <c r="E1347" s="163" t="s">
        <v>195</v>
      </c>
      <c r="F1347" s="162">
        <v>2021</v>
      </c>
      <c r="G1347" s="164">
        <v>2862139</v>
      </c>
      <c r="H1347" s="164">
        <v>42581</v>
      </c>
      <c r="I1347" s="164">
        <v>2438</v>
      </c>
      <c r="J1347" s="164">
        <v>3427</v>
      </c>
    </row>
    <row r="1348" spans="1:10" ht="14.5" x14ac:dyDescent="0.35">
      <c r="A1348" s="162">
        <v>19682</v>
      </c>
      <c r="B1348" s="162" t="s">
        <v>1541</v>
      </c>
      <c r="D1348" s="163">
        <v>24</v>
      </c>
      <c r="E1348" s="163" t="s">
        <v>195</v>
      </c>
      <c r="F1348" s="162">
        <v>2021</v>
      </c>
      <c r="G1348" s="164">
        <v>36505366</v>
      </c>
      <c r="H1348" s="164">
        <v>185345</v>
      </c>
      <c r="I1348" s="164">
        <v>15873</v>
      </c>
      <c r="J1348" s="164">
        <v>20076</v>
      </c>
    </row>
    <row r="1349" spans="1:10" ht="14.5" x14ac:dyDescent="0.35">
      <c r="A1349" s="162">
        <v>19690</v>
      </c>
      <c r="B1349" s="162" t="s">
        <v>1542</v>
      </c>
      <c r="D1349" s="163">
        <v>4</v>
      </c>
      <c r="E1349" s="163" t="s">
        <v>195</v>
      </c>
      <c r="F1349" s="162">
        <v>2021</v>
      </c>
      <c r="G1349" s="164">
        <v>231673433</v>
      </c>
      <c r="H1349" s="164">
        <v>1003175</v>
      </c>
      <c r="I1349" s="164">
        <v>18937</v>
      </c>
      <c r="J1349" s="164">
        <v>49671</v>
      </c>
    </row>
    <row r="1350" spans="1:10" ht="14.5" x14ac:dyDescent="0.35">
      <c r="A1350" s="162">
        <v>19690</v>
      </c>
      <c r="B1350" s="162" t="s">
        <v>1543</v>
      </c>
      <c r="D1350" s="163">
        <v>9</v>
      </c>
      <c r="E1350" s="163" t="s">
        <v>195</v>
      </c>
      <c r="F1350" s="162">
        <v>2021</v>
      </c>
      <c r="G1350" s="164">
        <v>1497633</v>
      </c>
      <c r="H1350" s="164">
        <v>8357</v>
      </c>
      <c r="I1350" s="164">
        <v>45</v>
      </c>
      <c r="J1350" s="164">
        <v>115</v>
      </c>
    </row>
    <row r="1351" spans="1:10" ht="14.5" x14ac:dyDescent="0.35">
      <c r="A1351" s="162">
        <v>19690</v>
      </c>
      <c r="B1351" s="162" t="s">
        <v>1544</v>
      </c>
      <c r="D1351" s="163">
        <v>17.100000000000001</v>
      </c>
      <c r="E1351" s="163" t="s">
        <v>195</v>
      </c>
      <c r="F1351" s="162">
        <v>2021</v>
      </c>
      <c r="G1351" s="164">
        <v>270616</v>
      </c>
      <c r="H1351" s="164">
        <v>2439</v>
      </c>
      <c r="I1351" s="164">
        <v>54</v>
      </c>
      <c r="J1351" s="164">
        <v>138</v>
      </c>
    </row>
    <row r="1352" spans="1:10" ht="14.5" x14ac:dyDescent="0.35">
      <c r="A1352" s="162">
        <v>19704</v>
      </c>
      <c r="B1352" s="162" t="s">
        <v>1545</v>
      </c>
      <c r="D1352" s="163">
        <v>23</v>
      </c>
      <c r="E1352" s="163" t="s">
        <v>195</v>
      </c>
      <c r="F1352" s="162">
        <v>2021</v>
      </c>
      <c r="G1352" s="164">
        <v>1579</v>
      </c>
      <c r="H1352" s="164">
        <v>27</v>
      </c>
      <c r="I1352" s="164">
        <v>0</v>
      </c>
      <c r="J1352" s="164">
        <v>7</v>
      </c>
    </row>
    <row r="1353" spans="1:10" ht="14.5" x14ac:dyDescent="0.35">
      <c r="A1353" s="162">
        <v>19704</v>
      </c>
      <c r="B1353" s="162" t="s">
        <v>1546</v>
      </c>
      <c r="D1353" s="163">
        <v>24</v>
      </c>
      <c r="E1353" s="163" t="s">
        <v>195</v>
      </c>
      <c r="F1353" s="162">
        <v>2021</v>
      </c>
      <c r="G1353" s="164">
        <v>58591</v>
      </c>
      <c r="H1353" s="164">
        <v>1269</v>
      </c>
      <c r="I1353" s="164">
        <v>243</v>
      </c>
      <c r="J1353" s="164">
        <v>139</v>
      </c>
    </row>
    <row r="1354" spans="1:10" ht="14.5" x14ac:dyDescent="0.35">
      <c r="A1354" s="162">
        <v>19712</v>
      </c>
      <c r="B1354" s="162" t="s">
        <v>1547</v>
      </c>
      <c r="D1354" s="163">
        <v>1</v>
      </c>
      <c r="E1354" s="163" t="s">
        <v>195</v>
      </c>
      <c r="F1354" s="162">
        <v>2021</v>
      </c>
      <c r="G1354" s="164">
        <v>863</v>
      </c>
      <c r="H1354" s="164">
        <v>1</v>
      </c>
      <c r="I1354" s="164">
        <v>0</v>
      </c>
      <c r="J1354" s="164">
        <v>0</v>
      </c>
    </row>
    <row r="1355" spans="1:10" ht="14.5" x14ac:dyDescent="0.35">
      <c r="A1355" s="162">
        <v>19720</v>
      </c>
      <c r="B1355" s="162" t="s">
        <v>1548</v>
      </c>
      <c r="D1355" s="163">
        <v>1</v>
      </c>
      <c r="E1355" s="163" t="s">
        <v>195</v>
      </c>
      <c r="F1355" s="162">
        <v>2021</v>
      </c>
      <c r="G1355" s="164">
        <v>364698</v>
      </c>
      <c r="H1355" s="164">
        <v>4178</v>
      </c>
      <c r="I1355" s="164">
        <v>0</v>
      </c>
      <c r="J1355" s="164">
        <v>1</v>
      </c>
    </row>
    <row r="1356" spans="1:10" ht="14.5" x14ac:dyDescent="0.35">
      <c r="A1356" s="162">
        <v>19720</v>
      </c>
      <c r="B1356" s="162" t="s">
        <v>1549</v>
      </c>
      <c r="D1356" s="163">
        <v>2.1</v>
      </c>
      <c r="E1356" s="163" t="s">
        <v>195</v>
      </c>
      <c r="F1356" s="162">
        <v>2021</v>
      </c>
      <c r="G1356" s="164">
        <v>54703</v>
      </c>
      <c r="H1356" s="164">
        <v>138</v>
      </c>
      <c r="I1356" s="164">
        <v>0</v>
      </c>
      <c r="J1356" s="164">
        <v>0</v>
      </c>
    </row>
    <row r="1357" spans="1:10" ht="14.5" x14ac:dyDescent="0.35">
      <c r="A1357" s="162">
        <v>19720</v>
      </c>
      <c r="B1357" s="162" t="s">
        <v>1550</v>
      </c>
      <c r="D1357" s="163">
        <v>5.0999999999999996</v>
      </c>
      <c r="E1357" s="163" t="s">
        <v>195</v>
      </c>
      <c r="F1357" s="162">
        <v>2021</v>
      </c>
      <c r="G1357" s="164">
        <v>1287662</v>
      </c>
      <c r="H1357" s="164">
        <v>156143</v>
      </c>
      <c r="I1357" s="164">
        <v>0</v>
      </c>
      <c r="J1357" s="164">
        <v>42</v>
      </c>
    </row>
    <row r="1358" spans="1:10" ht="14.5" x14ac:dyDescent="0.35">
      <c r="A1358" s="162">
        <v>19720</v>
      </c>
      <c r="B1358" s="162" t="s">
        <v>1551</v>
      </c>
      <c r="D1358" s="163">
        <v>5.2</v>
      </c>
      <c r="E1358" s="163" t="s">
        <v>195</v>
      </c>
      <c r="F1358" s="162">
        <v>2021</v>
      </c>
      <c r="G1358" s="164">
        <v>1870068</v>
      </c>
      <c r="H1358" s="164">
        <v>75162</v>
      </c>
      <c r="I1358" s="164">
        <v>0</v>
      </c>
      <c r="J1358" s="164">
        <v>21</v>
      </c>
    </row>
    <row r="1359" spans="1:10" ht="14.5" x14ac:dyDescent="0.35">
      <c r="A1359" s="162">
        <v>19720</v>
      </c>
      <c r="B1359" s="162" t="s">
        <v>1552</v>
      </c>
      <c r="D1359" s="163">
        <v>9</v>
      </c>
      <c r="E1359" s="163" t="s">
        <v>195</v>
      </c>
      <c r="F1359" s="162">
        <v>2021</v>
      </c>
      <c r="G1359" s="164">
        <v>28248</v>
      </c>
      <c r="H1359" s="164">
        <v>2712</v>
      </c>
      <c r="I1359" s="164">
        <v>0</v>
      </c>
      <c r="J1359" s="164">
        <v>1</v>
      </c>
    </row>
    <row r="1360" spans="1:10" ht="14.5" x14ac:dyDescent="0.35">
      <c r="A1360" s="162">
        <v>19720</v>
      </c>
      <c r="B1360" s="162" t="s">
        <v>1553</v>
      </c>
      <c r="D1360" s="163">
        <v>17.100000000000001</v>
      </c>
      <c r="E1360" s="163" t="s">
        <v>195</v>
      </c>
      <c r="F1360" s="162">
        <v>2021</v>
      </c>
      <c r="G1360" s="164">
        <v>133775</v>
      </c>
      <c r="H1360" s="164">
        <v>34788</v>
      </c>
      <c r="I1360" s="164">
        <v>0</v>
      </c>
      <c r="J1360" s="164">
        <v>9</v>
      </c>
    </row>
    <row r="1361" spans="1:10" ht="14.5" x14ac:dyDescent="0.35">
      <c r="A1361" s="162">
        <v>19720</v>
      </c>
      <c r="B1361" s="162" t="s">
        <v>1554</v>
      </c>
      <c r="D1361" s="163">
        <v>17.2</v>
      </c>
      <c r="E1361" s="163" t="s">
        <v>195</v>
      </c>
      <c r="F1361" s="162">
        <v>2021</v>
      </c>
      <c r="G1361" s="164">
        <v>99070</v>
      </c>
      <c r="H1361" s="164">
        <v>8624</v>
      </c>
      <c r="I1361" s="164">
        <v>0</v>
      </c>
      <c r="J1361" s="164">
        <v>2</v>
      </c>
    </row>
    <row r="1362" spans="1:10" ht="14.5" x14ac:dyDescent="0.35">
      <c r="A1362" s="162">
        <v>19720</v>
      </c>
      <c r="B1362" s="162" t="s">
        <v>1555</v>
      </c>
      <c r="D1362" s="163">
        <v>19.3</v>
      </c>
      <c r="E1362" s="163" t="s">
        <v>195</v>
      </c>
      <c r="F1362" s="162">
        <v>2021</v>
      </c>
      <c r="G1362" s="164">
        <v>0</v>
      </c>
      <c r="H1362" s="164">
        <v>9845</v>
      </c>
      <c r="I1362" s="164">
        <v>0</v>
      </c>
      <c r="J1362" s="164">
        <v>3</v>
      </c>
    </row>
    <row r="1363" spans="1:10" ht="14.5" x14ac:dyDescent="0.35">
      <c r="A1363" s="162">
        <v>19720</v>
      </c>
      <c r="B1363" s="162" t="s">
        <v>1556</v>
      </c>
      <c r="D1363" s="163">
        <v>19.399999999999999</v>
      </c>
      <c r="E1363" s="163" t="s">
        <v>195</v>
      </c>
      <c r="F1363" s="162">
        <v>2021</v>
      </c>
      <c r="G1363" s="164">
        <v>1372834</v>
      </c>
      <c r="H1363" s="164">
        <v>0</v>
      </c>
      <c r="I1363" s="164">
        <v>0</v>
      </c>
      <c r="J1363" s="164">
        <v>0</v>
      </c>
    </row>
    <row r="1364" spans="1:10" ht="14.5" x14ac:dyDescent="0.35">
      <c r="A1364" s="162">
        <v>19720</v>
      </c>
      <c r="B1364" s="162" t="s">
        <v>1557</v>
      </c>
      <c r="D1364" s="163">
        <v>21.2</v>
      </c>
      <c r="E1364" s="163" t="s">
        <v>195</v>
      </c>
      <c r="F1364" s="162">
        <v>2021</v>
      </c>
      <c r="G1364" s="164">
        <v>167645</v>
      </c>
      <c r="H1364" s="164">
        <v>1811</v>
      </c>
      <c r="I1364" s="164">
        <v>0</v>
      </c>
      <c r="J1364" s="164">
        <v>1</v>
      </c>
    </row>
    <row r="1365" spans="1:10" ht="14.5" x14ac:dyDescent="0.35">
      <c r="A1365" s="162">
        <v>19720</v>
      </c>
      <c r="B1365" s="162" t="s">
        <v>1558</v>
      </c>
      <c r="D1365" s="163">
        <v>24</v>
      </c>
      <c r="E1365" s="163" t="s">
        <v>195</v>
      </c>
      <c r="F1365" s="162">
        <v>2021</v>
      </c>
      <c r="G1365" s="164">
        <v>2646525</v>
      </c>
      <c r="H1365" s="164">
        <v>35935</v>
      </c>
      <c r="I1365" s="164">
        <v>0</v>
      </c>
      <c r="J1365" s="164">
        <v>10</v>
      </c>
    </row>
    <row r="1366" spans="1:10" ht="14.5" x14ac:dyDescent="0.35">
      <c r="A1366" s="162">
        <v>19801</v>
      </c>
      <c r="B1366" s="162" t="s">
        <v>1559</v>
      </c>
      <c r="D1366" s="163">
        <v>2.1</v>
      </c>
      <c r="E1366" s="163" t="s">
        <v>195</v>
      </c>
      <c r="F1366" s="162">
        <v>2021</v>
      </c>
      <c r="G1366" s="164">
        <v>83512</v>
      </c>
      <c r="H1366" s="164">
        <v>536</v>
      </c>
      <c r="I1366" s="164">
        <v>43</v>
      </c>
      <c r="J1366" s="164">
        <v>24</v>
      </c>
    </row>
    <row r="1367" spans="1:10" ht="14.5" x14ac:dyDescent="0.35">
      <c r="A1367" s="162">
        <v>19801</v>
      </c>
      <c r="B1367" s="162" t="s">
        <v>1560</v>
      </c>
      <c r="D1367" s="163">
        <v>3</v>
      </c>
      <c r="E1367" s="163" t="s">
        <v>195</v>
      </c>
      <c r="F1367" s="162">
        <v>2021</v>
      </c>
      <c r="G1367" s="164">
        <v>52675</v>
      </c>
      <c r="H1367" s="164">
        <v>589</v>
      </c>
      <c r="I1367" s="164">
        <v>47</v>
      </c>
      <c r="J1367" s="164">
        <v>26</v>
      </c>
    </row>
    <row r="1368" spans="1:10" ht="14.5" x14ac:dyDescent="0.35">
      <c r="A1368" s="162">
        <v>19801</v>
      </c>
      <c r="B1368" s="162" t="s">
        <v>1561</v>
      </c>
      <c r="D1368" s="163">
        <v>5.0999999999999996</v>
      </c>
      <c r="E1368" s="163" t="s">
        <v>195</v>
      </c>
      <c r="F1368" s="162">
        <v>2021</v>
      </c>
      <c r="G1368" s="164">
        <v>392721</v>
      </c>
      <c r="H1368" s="164">
        <v>48273</v>
      </c>
      <c r="I1368" s="164">
        <v>3874</v>
      </c>
      <c r="J1368" s="164">
        <v>2164</v>
      </c>
    </row>
    <row r="1369" spans="1:10" ht="14.5" x14ac:dyDescent="0.35">
      <c r="A1369" s="162">
        <v>19801</v>
      </c>
      <c r="B1369" s="162" t="s">
        <v>1562</v>
      </c>
      <c r="D1369" s="163">
        <v>5.2</v>
      </c>
      <c r="E1369" s="163" t="s">
        <v>195</v>
      </c>
      <c r="F1369" s="162">
        <v>2021</v>
      </c>
      <c r="G1369" s="164">
        <v>173054</v>
      </c>
      <c r="H1369" s="164">
        <v>44892</v>
      </c>
      <c r="I1369" s="164">
        <v>3603</v>
      </c>
      <c r="J1369" s="164">
        <v>2012</v>
      </c>
    </row>
    <row r="1370" spans="1:10" ht="14.5" x14ac:dyDescent="0.35">
      <c r="A1370" s="162">
        <v>19801</v>
      </c>
      <c r="B1370" s="162" t="s">
        <v>1563</v>
      </c>
      <c r="D1370" s="163">
        <v>9</v>
      </c>
      <c r="E1370" s="163" t="s">
        <v>195</v>
      </c>
      <c r="F1370" s="162">
        <v>2021</v>
      </c>
      <c r="G1370" s="164">
        <v>2445520</v>
      </c>
      <c r="H1370" s="164">
        <v>14792</v>
      </c>
      <c r="I1370" s="164">
        <v>1187</v>
      </c>
      <c r="J1370" s="164">
        <v>663</v>
      </c>
    </row>
    <row r="1371" spans="1:10" ht="14.5" x14ac:dyDescent="0.35">
      <c r="A1371" s="162">
        <v>19801</v>
      </c>
      <c r="B1371" s="162" t="s">
        <v>1564</v>
      </c>
      <c r="D1371" s="163">
        <v>17.100000000000001</v>
      </c>
      <c r="E1371" s="163" t="s">
        <v>195</v>
      </c>
      <c r="F1371" s="162">
        <v>2021</v>
      </c>
      <c r="G1371" s="164">
        <v>627262</v>
      </c>
      <c r="H1371" s="164">
        <v>24879</v>
      </c>
      <c r="I1371" s="164">
        <v>1997</v>
      </c>
      <c r="J1371" s="164">
        <v>1115</v>
      </c>
    </row>
    <row r="1372" spans="1:10" ht="14.5" x14ac:dyDescent="0.35">
      <c r="A1372" s="162">
        <v>19801</v>
      </c>
      <c r="B1372" s="162" t="s">
        <v>1565</v>
      </c>
      <c r="D1372" s="163">
        <v>17.2</v>
      </c>
      <c r="E1372" s="163" t="s">
        <v>195</v>
      </c>
      <c r="F1372" s="162">
        <v>2021</v>
      </c>
      <c r="G1372" s="164">
        <v>24080607</v>
      </c>
      <c r="H1372" s="164">
        <v>347127</v>
      </c>
      <c r="I1372" s="164">
        <v>27859</v>
      </c>
      <c r="J1372" s="164">
        <v>15560</v>
      </c>
    </row>
    <row r="1373" spans="1:10" ht="14.5" x14ac:dyDescent="0.35">
      <c r="A1373" s="162">
        <v>19801</v>
      </c>
      <c r="B1373" s="162" t="s">
        <v>1566</v>
      </c>
      <c r="D1373" s="163">
        <v>19.3</v>
      </c>
      <c r="E1373" s="163" t="s">
        <v>195</v>
      </c>
      <c r="F1373" s="162">
        <v>2021</v>
      </c>
      <c r="G1373" s="164">
        <v>561</v>
      </c>
      <c r="H1373" s="164">
        <v>50505</v>
      </c>
      <c r="I1373" s="164">
        <v>4053</v>
      </c>
      <c r="J1373" s="164">
        <v>2264</v>
      </c>
    </row>
    <row r="1374" spans="1:10" ht="14.5" x14ac:dyDescent="0.35">
      <c r="A1374" s="162">
        <v>19801</v>
      </c>
      <c r="B1374" s="162" t="s">
        <v>1567</v>
      </c>
      <c r="D1374" s="163">
        <v>19.399999999999999</v>
      </c>
      <c r="E1374" s="163" t="s">
        <v>195</v>
      </c>
      <c r="F1374" s="162">
        <v>2021</v>
      </c>
      <c r="G1374" s="164">
        <v>23198</v>
      </c>
      <c r="H1374" s="164">
        <v>0</v>
      </c>
      <c r="I1374" s="164">
        <v>0</v>
      </c>
      <c r="J1374" s="164">
        <v>0</v>
      </c>
    </row>
    <row r="1375" spans="1:10" ht="14.5" x14ac:dyDescent="0.35">
      <c r="A1375" s="162">
        <v>19801</v>
      </c>
      <c r="B1375" s="162" t="s">
        <v>1568</v>
      </c>
      <c r="D1375" s="163">
        <v>21.2</v>
      </c>
      <c r="E1375" s="163" t="s">
        <v>195</v>
      </c>
      <c r="F1375" s="162">
        <v>2021</v>
      </c>
      <c r="G1375" s="164">
        <v>12711</v>
      </c>
      <c r="H1375" s="164">
        <v>8905</v>
      </c>
      <c r="I1375" s="164">
        <v>715</v>
      </c>
      <c r="J1375" s="164">
        <v>399</v>
      </c>
    </row>
    <row r="1376" spans="1:10" ht="14.5" x14ac:dyDescent="0.35">
      <c r="A1376" s="162">
        <v>19801</v>
      </c>
      <c r="B1376" s="162" t="s">
        <v>1569</v>
      </c>
      <c r="D1376" s="163">
        <v>24</v>
      </c>
      <c r="E1376" s="163" t="s">
        <v>195</v>
      </c>
      <c r="F1376" s="162">
        <v>2021</v>
      </c>
      <c r="G1376" s="164">
        <v>24902640</v>
      </c>
      <c r="H1376" s="164">
        <v>181081</v>
      </c>
      <c r="I1376" s="164">
        <v>14533</v>
      </c>
      <c r="J1376" s="164">
        <v>8117</v>
      </c>
    </row>
    <row r="1377" spans="1:10" ht="14.5" x14ac:dyDescent="0.35">
      <c r="A1377" s="162">
        <v>19860</v>
      </c>
      <c r="B1377" s="162" t="s">
        <v>1570</v>
      </c>
      <c r="D1377" s="163">
        <v>5.2</v>
      </c>
      <c r="E1377" s="163" t="s">
        <v>195</v>
      </c>
      <c r="F1377" s="162">
        <v>2021</v>
      </c>
      <c r="G1377" s="164">
        <v>689</v>
      </c>
      <c r="H1377" s="164">
        <v>5434</v>
      </c>
      <c r="I1377" s="164">
        <v>0</v>
      </c>
      <c r="J1377" s="164">
        <v>0</v>
      </c>
    </row>
    <row r="1378" spans="1:10" ht="14.5" x14ac:dyDescent="0.35">
      <c r="A1378" s="162">
        <v>19879</v>
      </c>
      <c r="B1378" s="162" t="s">
        <v>1571</v>
      </c>
      <c r="D1378" s="163">
        <v>1</v>
      </c>
      <c r="E1378" s="163" t="s">
        <v>195</v>
      </c>
      <c r="F1378" s="162">
        <v>2021</v>
      </c>
      <c r="G1378" s="164">
        <v>23734</v>
      </c>
      <c r="H1378" s="164">
        <v>1506</v>
      </c>
      <c r="I1378" s="164">
        <v>0</v>
      </c>
      <c r="J1378" s="164">
        <v>0</v>
      </c>
    </row>
    <row r="1379" spans="1:10" ht="14.5" x14ac:dyDescent="0.35">
      <c r="A1379" s="162">
        <v>19879</v>
      </c>
      <c r="B1379" s="162" t="s">
        <v>1572</v>
      </c>
      <c r="D1379" s="163">
        <v>2.1</v>
      </c>
      <c r="E1379" s="163" t="s">
        <v>195</v>
      </c>
      <c r="F1379" s="162">
        <v>2021</v>
      </c>
      <c r="G1379" s="164">
        <v>70423</v>
      </c>
      <c r="H1379" s="164">
        <v>849</v>
      </c>
      <c r="I1379" s="164">
        <v>0</v>
      </c>
      <c r="J1379" s="164">
        <v>0</v>
      </c>
    </row>
    <row r="1380" spans="1:10" ht="14.5" x14ac:dyDescent="0.35">
      <c r="A1380" s="162">
        <v>19879</v>
      </c>
      <c r="B1380" s="162" t="s">
        <v>1573</v>
      </c>
      <c r="D1380" s="163">
        <v>5.0999999999999996</v>
      </c>
      <c r="E1380" s="163" t="s">
        <v>195</v>
      </c>
      <c r="F1380" s="162">
        <v>2021</v>
      </c>
      <c r="G1380" s="164">
        <v>4485398</v>
      </c>
      <c r="H1380" s="164">
        <v>56250</v>
      </c>
      <c r="I1380" s="164">
        <v>17</v>
      </c>
      <c r="J1380" s="164">
        <v>9</v>
      </c>
    </row>
    <row r="1381" spans="1:10" ht="14.5" x14ac:dyDescent="0.35">
      <c r="A1381" s="162">
        <v>19879</v>
      </c>
      <c r="B1381" s="162" t="s">
        <v>1574</v>
      </c>
      <c r="D1381" s="163">
        <v>5.2</v>
      </c>
      <c r="E1381" s="163" t="s">
        <v>195</v>
      </c>
      <c r="F1381" s="162">
        <v>2021</v>
      </c>
      <c r="G1381" s="164">
        <v>3698156</v>
      </c>
      <c r="H1381" s="164">
        <v>27755</v>
      </c>
      <c r="I1381" s="164">
        <v>9</v>
      </c>
      <c r="J1381" s="164">
        <v>5</v>
      </c>
    </row>
    <row r="1382" spans="1:10" ht="14.5" x14ac:dyDescent="0.35">
      <c r="A1382" s="162">
        <v>19879</v>
      </c>
      <c r="B1382" s="162" t="s">
        <v>1575</v>
      </c>
      <c r="D1382" s="163">
        <v>9</v>
      </c>
      <c r="E1382" s="163" t="s">
        <v>195</v>
      </c>
      <c r="F1382" s="162">
        <v>2021</v>
      </c>
      <c r="G1382" s="164">
        <v>7715</v>
      </c>
      <c r="H1382" s="164">
        <v>752</v>
      </c>
      <c r="I1382" s="164">
        <v>0</v>
      </c>
      <c r="J1382" s="164">
        <v>0</v>
      </c>
    </row>
    <row r="1383" spans="1:10" ht="14.5" x14ac:dyDescent="0.35">
      <c r="A1383" s="162">
        <v>19879</v>
      </c>
      <c r="B1383" s="162" t="s">
        <v>1576</v>
      </c>
      <c r="D1383" s="163">
        <v>17.100000000000001</v>
      </c>
      <c r="E1383" s="163" t="s">
        <v>195</v>
      </c>
      <c r="F1383" s="162">
        <v>2021</v>
      </c>
      <c r="G1383" s="164">
        <v>1713091</v>
      </c>
      <c r="H1383" s="164">
        <v>50276</v>
      </c>
      <c r="I1383" s="164">
        <v>21</v>
      </c>
      <c r="J1383" s="164">
        <v>11</v>
      </c>
    </row>
    <row r="1384" spans="1:10" ht="14.5" x14ac:dyDescent="0.35">
      <c r="A1384" s="162">
        <v>19879</v>
      </c>
      <c r="B1384" s="162" t="s">
        <v>1577</v>
      </c>
      <c r="D1384" s="163">
        <v>17.2</v>
      </c>
      <c r="E1384" s="163" t="s">
        <v>195</v>
      </c>
      <c r="F1384" s="162">
        <v>2021</v>
      </c>
      <c r="G1384" s="164">
        <v>97811</v>
      </c>
      <c r="H1384" s="164">
        <v>7969</v>
      </c>
      <c r="I1384" s="164">
        <v>3</v>
      </c>
      <c r="J1384" s="164">
        <v>2</v>
      </c>
    </row>
    <row r="1385" spans="1:10" ht="14.5" x14ac:dyDescent="0.35">
      <c r="A1385" s="162">
        <v>19879</v>
      </c>
      <c r="B1385" s="162" t="s">
        <v>1578</v>
      </c>
      <c r="D1385" s="163">
        <v>18</v>
      </c>
      <c r="E1385" s="163" t="s">
        <v>195</v>
      </c>
      <c r="F1385" s="162">
        <v>2021</v>
      </c>
      <c r="G1385" s="164">
        <v>180853</v>
      </c>
      <c r="H1385" s="164">
        <v>9160</v>
      </c>
      <c r="I1385" s="164">
        <v>3</v>
      </c>
      <c r="J1385" s="164">
        <v>2</v>
      </c>
    </row>
    <row r="1386" spans="1:10" ht="14.5" x14ac:dyDescent="0.35">
      <c r="A1386" s="162">
        <v>19879</v>
      </c>
      <c r="B1386" s="162" t="s">
        <v>1579</v>
      </c>
      <c r="D1386" s="163">
        <v>19.3</v>
      </c>
      <c r="E1386" s="163" t="s">
        <v>195</v>
      </c>
      <c r="F1386" s="162">
        <v>2021</v>
      </c>
      <c r="G1386" s="164">
        <v>3794</v>
      </c>
      <c r="H1386" s="164">
        <v>47767</v>
      </c>
      <c r="I1386" s="164">
        <v>14</v>
      </c>
      <c r="J1386" s="164">
        <v>8</v>
      </c>
    </row>
    <row r="1387" spans="1:10" ht="14.5" x14ac:dyDescent="0.35">
      <c r="A1387" s="162">
        <v>19879</v>
      </c>
      <c r="B1387" s="162" t="s">
        <v>1580</v>
      </c>
      <c r="D1387" s="163">
        <v>19.399999999999999</v>
      </c>
      <c r="E1387" s="163" t="s">
        <v>195</v>
      </c>
      <c r="F1387" s="162">
        <v>2021</v>
      </c>
      <c r="G1387" s="164">
        <v>1168927</v>
      </c>
      <c r="H1387" s="164">
        <v>0</v>
      </c>
      <c r="I1387" s="164">
        <v>0</v>
      </c>
      <c r="J1387" s="164">
        <v>0</v>
      </c>
    </row>
    <row r="1388" spans="1:10" ht="14.5" x14ac:dyDescent="0.35">
      <c r="A1388" s="162">
        <v>19879</v>
      </c>
      <c r="B1388" s="162" t="s">
        <v>1581</v>
      </c>
      <c r="D1388" s="163">
        <v>21.2</v>
      </c>
      <c r="E1388" s="163" t="s">
        <v>195</v>
      </c>
      <c r="F1388" s="162">
        <v>2021</v>
      </c>
      <c r="G1388" s="164">
        <v>243203</v>
      </c>
      <c r="H1388" s="164">
        <v>3253</v>
      </c>
      <c r="I1388" s="164">
        <v>1</v>
      </c>
      <c r="J1388" s="164">
        <v>1</v>
      </c>
    </row>
    <row r="1389" spans="1:10" ht="14.5" x14ac:dyDescent="0.35">
      <c r="A1389" s="162">
        <v>19879</v>
      </c>
      <c r="B1389" s="162" t="s">
        <v>1582</v>
      </c>
      <c r="D1389" s="163">
        <v>23</v>
      </c>
      <c r="E1389" s="163" t="s">
        <v>195</v>
      </c>
      <c r="F1389" s="162">
        <v>2021</v>
      </c>
      <c r="G1389" s="164">
        <v>358084</v>
      </c>
      <c r="H1389" s="164">
        <v>7260</v>
      </c>
      <c r="I1389" s="164">
        <v>2</v>
      </c>
      <c r="J1389" s="164">
        <v>1</v>
      </c>
    </row>
    <row r="1390" spans="1:10" ht="14.5" x14ac:dyDescent="0.35">
      <c r="A1390" s="162">
        <v>19879</v>
      </c>
      <c r="B1390" s="162" t="s">
        <v>1583</v>
      </c>
      <c r="D1390" s="163">
        <v>24</v>
      </c>
      <c r="E1390" s="163" t="s">
        <v>195</v>
      </c>
      <c r="F1390" s="162">
        <v>2021</v>
      </c>
      <c r="G1390" s="164">
        <v>10500</v>
      </c>
      <c r="H1390" s="164">
        <v>622</v>
      </c>
      <c r="I1390" s="164">
        <v>0</v>
      </c>
      <c r="J1390" s="164">
        <v>0</v>
      </c>
    </row>
    <row r="1391" spans="1:10" ht="14.5" x14ac:dyDescent="0.35">
      <c r="A1391" s="162">
        <v>19887</v>
      </c>
      <c r="B1391" s="162" t="s">
        <v>1584</v>
      </c>
      <c r="D1391" s="163">
        <v>4</v>
      </c>
      <c r="E1391" s="163" t="s">
        <v>195</v>
      </c>
      <c r="F1391" s="162">
        <v>2021</v>
      </c>
      <c r="G1391" s="164">
        <v>2924698</v>
      </c>
      <c r="H1391" s="164">
        <v>5374</v>
      </c>
      <c r="I1391" s="164">
        <v>11342</v>
      </c>
      <c r="J1391" s="164">
        <v>7561</v>
      </c>
    </row>
    <row r="1392" spans="1:10" ht="14.5" x14ac:dyDescent="0.35">
      <c r="A1392" s="162">
        <v>19887</v>
      </c>
      <c r="B1392" s="162" t="s">
        <v>1585</v>
      </c>
      <c r="D1392" s="163">
        <v>9</v>
      </c>
      <c r="E1392" s="163" t="s">
        <v>195</v>
      </c>
      <c r="F1392" s="162">
        <v>2021</v>
      </c>
      <c r="G1392" s="164">
        <v>90664</v>
      </c>
      <c r="H1392" s="164">
        <v>116</v>
      </c>
      <c r="I1392" s="164">
        <v>257</v>
      </c>
      <c r="J1392" s="164">
        <v>172</v>
      </c>
    </row>
    <row r="1393" spans="1:10" ht="14.5" x14ac:dyDescent="0.35">
      <c r="A1393" s="162">
        <v>19887</v>
      </c>
      <c r="B1393" s="162" t="s">
        <v>1586</v>
      </c>
      <c r="D1393" s="163">
        <v>17.100000000000001</v>
      </c>
      <c r="E1393" s="163" t="s">
        <v>195</v>
      </c>
      <c r="F1393" s="162">
        <v>2021</v>
      </c>
      <c r="G1393" s="164">
        <v>94551</v>
      </c>
      <c r="H1393" s="164">
        <v>165</v>
      </c>
      <c r="I1393" s="164">
        <v>372</v>
      </c>
      <c r="J1393" s="164">
        <v>248</v>
      </c>
    </row>
    <row r="1394" spans="1:10" ht="14.5" x14ac:dyDescent="0.35">
      <c r="A1394" s="162">
        <v>19887</v>
      </c>
      <c r="B1394" s="162" t="s">
        <v>1587</v>
      </c>
      <c r="D1394" s="163">
        <v>19.100000000000001</v>
      </c>
      <c r="E1394" s="163" t="s">
        <v>195</v>
      </c>
      <c r="F1394" s="162">
        <v>2021</v>
      </c>
      <c r="G1394" s="164">
        <v>114792</v>
      </c>
      <c r="H1394" s="164">
        <v>3023</v>
      </c>
      <c r="I1394" s="164">
        <v>6922</v>
      </c>
      <c r="J1394" s="164">
        <v>4615</v>
      </c>
    </row>
    <row r="1395" spans="1:10" ht="14.5" x14ac:dyDescent="0.35">
      <c r="A1395" s="162">
        <v>19887</v>
      </c>
      <c r="B1395" s="162" t="s">
        <v>1588</v>
      </c>
      <c r="D1395" s="163">
        <v>19.2</v>
      </c>
      <c r="E1395" s="163" t="s">
        <v>195</v>
      </c>
      <c r="F1395" s="162">
        <v>2021</v>
      </c>
      <c r="G1395" s="164">
        <v>1841929</v>
      </c>
      <c r="H1395" s="164">
        <v>0</v>
      </c>
      <c r="I1395" s="164">
        <v>0</v>
      </c>
      <c r="J1395" s="164">
        <v>0</v>
      </c>
    </row>
    <row r="1396" spans="1:10" ht="14.5" x14ac:dyDescent="0.35">
      <c r="A1396" s="162">
        <v>19887</v>
      </c>
      <c r="B1396" s="162" t="s">
        <v>1589</v>
      </c>
      <c r="D1396" s="163">
        <v>21.1</v>
      </c>
      <c r="E1396" s="163" t="s">
        <v>195</v>
      </c>
      <c r="F1396" s="162">
        <v>2021</v>
      </c>
      <c r="G1396" s="164">
        <v>2046543</v>
      </c>
      <c r="H1396" s="164">
        <v>2921</v>
      </c>
      <c r="I1396" s="164">
        <v>6583</v>
      </c>
      <c r="J1396" s="164">
        <v>4389</v>
      </c>
    </row>
    <row r="1397" spans="1:10" ht="14.5" x14ac:dyDescent="0.35">
      <c r="A1397" s="162">
        <v>19917</v>
      </c>
      <c r="B1397" s="162" t="s">
        <v>1590</v>
      </c>
      <c r="D1397" s="163">
        <v>9</v>
      </c>
      <c r="E1397" s="163" t="s">
        <v>195</v>
      </c>
      <c r="F1397" s="162">
        <v>2021</v>
      </c>
      <c r="G1397" s="164">
        <v>193733024</v>
      </c>
      <c r="H1397" s="164">
        <v>3213565</v>
      </c>
      <c r="I1397" s="164">
        <v>0</v>
      </c>
      <c r="J1397" s="164">
        <v>289903</v>
      </c>
    </row>
    <row r="1398" spans="1:10" ht="14.5" x14ac:dyDescent="0.35">
      <c r="A1398" s="162">
        <v>19917</v>
      </c>
      <c r="B1398" s="162" t="s">
        <v>1591</v>
      </c>
      <c r="D1398" s="163">
        <v>11</v>
      </c>
      <c r="E1398" s="163" t="s">
        <v>195</v>
      </c>
      <c r="F1398" s="162">
        <v>2021</v>
      </c>
      <c r="G1398" s="164">
        <v>3807264</v>
      </c>
      <c r="H1398" s="164">
        <v>64721</v>
      </c>
      <c r="I1398" s="164">
        <v>0</v>
      </c>
      <c r="J1398" s="164">
        <v>10366</v>
      </c>
    </row>
    <row r="1399" spans="1:10" ht="14.5" x14ac:dyDescent="0.35">
      <c r="A1399" s="162">
        <v>19917</v>
      </c>
      <c r="B1399" s="162" t="s">
        <v>1592</v>
      </c>
      <c r="D1399" s="163">
        <v>17.100000000000001</v>
      </c>
      <c r="E1399" s="163" t="s">
        <v>195</v>
      </c>
      <c r="F1399" s="162">
        <v>2021</v>
      </c>
      <c r="G1399" s="164">
        <v>7990979</v>
      </c>
      <c r="H1399" s="164">
        <v>187000</v>
      </c>
      <c r="I1399" s="164">
        <v>0</v>
      </c>
      <c r="J1399" s="164">
        <v>29262</v>
      </c>
    </row>
    <row r="1400" spans="1:10" ht="14.5" x14ac:dyDescent="0.35">
      <c r="A1400" s="162">
        <v>19917</v>
      </c>
      <c r="B1400" s="162" t="s">
        <v>1593</v>
      </c>
      <c r="D1400" s="163">
        <v>17.2</v>
      </c>
      <c r="E1400" s="163" t="s">
        <v>195</v>
      </c>
      <c r="F1400" s="162">
        <v>2021</v>
      </c>
      <c r="G1400" s="164">
        <v>1520533</v>
      </c>
      <c r="H1400" s="164">
        <v>37286</v>
      </c>
      <c r="I1400" s="164">
        <v>0</v>
      </c>
      <c r="J1400" s="164">
        <v>6018</v>
      </c>
    </row>
    <row r="1401" spans="1:10" ht="14.5" x14ac:dyDescent="0.35">
      <c r="A1401" s="162">
        <v>19941</v>
      </c>
      <c r="B1401" s="162" t="s">
        <v>1594</v>
      </c>
      <c r="D1401" s="163">
        <v>17.100000000000001</v>
      </c>
      <c r="E1401" s="163" t="s">
        <v>195</v>
      </c>
      <c r="F1401" s="162">
        <v>2021</v>
      </c>
      <c r="G1401" s="164">
        <v>137302</v>
      </c>
      <c r="H1401" s="164">
        <v>6304</v>
      </c>
      <c r="I1401" s="164">
        <v>7</v>
      </c>
      <c r="J1401" s="164">
        <v>39</v>
      </c>
    </row>
    <row r="1402" spans="1:10" ht="14.5" x14ac:dyDescent="0.35">
      <c r="A1402" s="162">
        <v>19976</v>
      </c>
      <c r="B1402" s="162" t="s">
        <v>1595</v>
      </c>
      <c r="D1402" s="163">
        <v>1</v>
      </c>
      <c r="E1402" s="163" t="s">
        <v>195</v>
      </c>
      <c r="F1402" s="162">
        <v>2021</v>
      </c>
      <c r="G1402" s="164">
        <v>433009</v>
      </c>
      <c r="H1402" s="164">
        <v>8941</v>
      </c>
      <c r="I1402" s="164">
        <v>1262</v>
      </c>
      <c r="J1402" s="164">
        <v>529</v>
      </c>
    </row>
    <row r="1403" spans="1:10" ht="14.5" x14ac:dyDescent="0.35">
      <c r="A1403" s="162">
        <v>19976</v>
      </c>
      <c r="B1403" s="162" t="s">
        <v>1596</v>
      </c>
      <c r="D1403" s="163">
        <v>2.1</v>
      </c>
      <c r="E1403" s="163" t="s">
        <v>195</v>
      </c>
      <c r="F1403" s="162">
        <v>2021</v>
      </c>
      <c r="G1403" s="164">
        <v>5282951</v>
      </c>
      <c r="H1403" s="164">
        <v>23926</v>
      </c>
      <c r="I1403" s="164">
        <v>3947</v>
      </c>
      <c r="J1403" s="164">
        <v>1655</v>
      </c>
    </row>
    <row r="1404" spans="1:10" ht="14.5" x14ac:dyDescent="0.35">
      <c r="A1404" s="162">
        <v>19976</v>
      </c>
      <c r="B1404" s="162" t="s">
        <v>1597</v>
      </c>
      <c r="D1404" s="163">
        <v>4</v>
      </c>
      <c r="E1404" s="163" t="s">
        <v>195</v>
      </c>
      <c r="F1404" s="162">
        <v>2021</v>
      </c>
      <c r="G1404" s="164">
        <v>139046043</v>
      </c>
      <c r="H1404" s="164">
        <v>964274</v>
      </c>
      <c r="I1404" s="164">
        <v>167291</v>
      </c>
      <c r="J1404" s="164">
        <v>61312</v>
      </c>
    </row>
    <row r="1405" spans="1:10" ht="14.5" x14ac:dyDescent="0.35">
      <c r="A1405" s="162">
        <v>19976</v>
      </c>
      <c r="B1405" s="162" t="s">
        <v>1598</v>
      </c>
      <c r="D1405" s="163">
        <v>9</v>
      </c>
      <c r="E1405" s="163" t="s">
        <v>195</v>
      </c>
      <c r="F1405" s="162">
        <v>2021</v>
      </c>
      <c r="G1405" s="164">
        <v>1277018</v>
      </c>
      <c r="H1405" s="164">
        <v>14116</v>
      </c>
      <c r="I1405" s="164">
        <v>2320</v>
      </c>
      <c r="J1405" s="164">
        <v>1008</v>
      </c>
    </row>
    <row r="1406" spans="1:10" ht="14.5" x14ac:dyDescent="0.35">
      <c r="A1406" s="162">
        <v>19976</v>
      </c>
      <c r="B1406" s="162" t="s">
        <v>1599</v>
      </c>
      <c r="D1406" s="163">
        <v>17.100000000000001</v>
      </c>
      <c r="E1406" s="163" t="s">
        <v>195</v>
      </c>
      <c r="F1406" s="162">
        <v>2021</v>
      </c>
      <c r="G1406" s="164">
        <v>7283670</v>
      </c>
      <c r="H1406" s="164">
        <v>71933</v>
      </c>
      <c r="I1406" s="164">
        <v>11826</v>
      </c>
      <c r="J1406" s="164">
        <v>5125</v>
      </c>
    </row>
    <row r="1407" spans="1:10" ht="14.5" x14ac:dyDescent="0.35">
      <c r="A1407" s="162">
        <v>19976</v>
      </c>
      <c r="B1407" s="162" t="s">
        <v>1600</v>
      </c>
      <c r="D1407" s="163">
        <v>19.100000000000001</v>
      </c>
      <c r="E1407" s="163" t="s">
        <v>195</v>
      </c>
      <c r="F1407" s="162">
        <v>2021</v>
      </c>
      <c r="G1407" s="164">
        <v>3000973</v>
      </c>
      <c r="H1407" s="164">
        <v>667270</v>
      </c>
      <c r="I1407" s="164">
        <v>134905</v>
      </c>
      <c r="J1407" s="164">
        <v>51789</v>
      </c>
    </row>
    <row r="1408" spans="1:10" ht="14.5" x14ac:dyDescent="0.35">
      <c r="A1408" s="162">
        <v>19976</v>
      </c>
      <c r="B1408" s="162" t="s">
        <v>1601</v>
      </c>
      <c r="D1408" s="163">
        <v>19.2</v>
      </c>
      <c r="E1408" s="163" t="s">
        <v>195</v>
      </c>
      <c r="F1408" s="162">
        <v>2021</v>
      </c>
      <c r="G1408" s="164">
        <v>60103189</v>
      </c>
      <c r="H1408" s="164">
        <v>0</v>
      </c>
      <c r="I1408" s="164">
        <v>0</v>
      </c>
      <c r="J1408" s="164">
        <v>0</v>
      </c>
    </row>
    <row r="1409" spans="1:10" ht="14.5" x14ac:dyDescent="0.35">
      <c r="A1409" s="162">
        <v>19976</v>
      </c>
      <c r="B1409" s="162" t="s">
        <v>1602</v>
      </c>
      <c r="D1409" s="163">
        <v>21.1</v>
      </c>
      <c r="E1409" s="163" t="s">
        <v>195</v>
      </c>
      <c r="F1409" s="162">
        <v>2021</v>
      </c>
      <c r="G1409" s="164">
        <v>49820441</v>
      </c>
      <c r="H1409" s="164">
        <v>460309</v>
      </c>
      <c r="I1409" s="164">
        <v>96283</v>
      </c>
      <c r="J1409" s="164">
        <v>36319</v>
      </c>
    </row>
    <row r="1410" spans="1:10" ht="14.5" x14ac:dyDescent="0.35">
      <c r="A1410" s="162">
        <v>19992</v>
      </c>
      <c r="B1410" s="162" t="s">
        <v>1603</v>
      </c>
      <c r="D1410" s="163">
        <v>5.0999999999999996</v>
      </c>
      <c r="E1410" s="163" t="s">
        <v>195</v>
      </c>
      <c r="F1410" s="162">
        <v>2021</v>
      </c>
      <c r="G1410" s="164">
        <v>54238</v>
      </c>
      <c r="H1410" s="164">
        <v>17862</v>
      </c>
      <c r="I1410" s="164">
        <v>1068</v>
      </c>
      <c r="J1410" s="164">
        <v>1413</v>
      </c>
    </row>
    <row r="1411" spans="1:10" ht="14.5" x14ac:dyDescent="0.35">
      <c r="A1411" s="162">
        <v>19992</v>
      </c>
      <c r="B1411" s="162" t="s">
        <v>1604</v>
      </c>
      <c r="D1411" s="163">
        <v>5.2</v>
      </c>
      <c r="E1411" s="163" t="s">
        <v>195</v>
      </c>
      <c r="F1411" s="162">
        <v>2021</v>
      </c>
      <c r="G1411" s="164">
        <v>41140</v>
      </c>
      <c r="H1411" s="164">
        <v>10468</v>
      </c>
      <c r="I1411" s="164">
        <v>732</v>
      </c>
      <c r="J1411" s="164">
        <v>971</v>
      </c>
    </row>
    <row r="1412" spans="1:10" ht="14.5" x14ac:dyDescent="0.35">
      <c r="A1412" s="162">
        <v>19992</v>
      </c>
      <c r="B1412" s="162" t="s">
        <v>1605</v>
      </c>
      <c r="D1412" s="163">
        <v>9</v>
      </c>
      <c r="E1412" s="163" t="s">
        <v>195</v>
      </c>
      <c r="F1412" s="162">
        <v>2021</v>
      </c>
      <c r="G1412" s="164">
        <v>2812</v>
      </c>
      <c r="H1412" s="164">
        <v>11838</v>
      </c>
      <c r="I1412" s="164">
        <v>511</v>
      </c>
      <c r="J1412" s="164">
        <v>1022</v>
      </c>
    </row>
    <row r="1413" spans="1:10" ht="14.5" x14ac:dyDescent="0.35">
      <c r="A1413" s="162">
        <v>19992</v>
      </c>
      <c r="B1413" s="162" t="s">
        <v>1606</v>
      </c>
      <c r="D1413" s="163">
        <v>17.100000000000001</v>
      </c>
      <c r="E1413" s="163" t="s">
        <v>195</v>
      </c>
      <c r="F1413" s="162">
        <v>2021</v>
      </c>
      <c r="G1413" s="164">
        <v>78678</v>
      </c>
      <c r="H1413" s="164">
        <v>17677</v>
      </c>
      <c r="I1413" s="164">
        <v>1284</v>
      </c>
      <c r="J1413" s="164">
        <v>3389</v>
      </c>
    </row>
    <row r="1414" spans="1:10" ht="14.5" x14ac:dyDescent="0.35">
      <c r="A1414" s="162">
        <v>19992</v>
      </c>
      <c r="B1414" s="162" t="s">
        <v>1607</v>
      </c>
      <c r="D1414" s="163">
        <v>17.2</v>
      </c>
      <c r="E1414" s="163" t="s">
        <v>195</v>
      </c>
      <c r="F1414" s="162">
        <v>2021</v>
      </c>
      <c r="G1414" s="164">
        <v>245</v>
      </c>
      <c r="H1414" s="164">
        <v>235</v>
      </c>
      <c r="I1414" s="164">
        <v>0</v>
      </c>
      <c r="J1414" s="164">
        <v>0</v>
      </c>
    </row>
    <row r="1415" spans="1:10" ht="14.5" x14ac:dyDescent="0.35">
      <c r="A1415" s="162">
        <v>19992</v>
      </c>
      <c r="B1415" s="162" t="s">
        <v>1608</v>
      </c>
      <c r="D1415" s="163">
        <v>18</v>
      </c>
      <c r="E1415" s="163" t="s">
        <v>195</v>
      </c>
      <c r="F1415" s="162">
        <v>2021</v>
      </c>
      <c r="G1415" s="164">
        <v>14715</v>
      </c>
      <c r="H1415" s="164">
        <v>444</v>
      </c>
      <c r="I1415" s="164">
        <v>24</v>
      </c>
      <c r="J1415" s="164">
        <v>50</v>
      </c>
    </row>
    <row r="1416" spans="1:10" ht="14.5" x14ac:dyDescent="0.35">
      <c r="A1416" s="162">
        <v>19992</v>
      </c>
      <c r="B1416" s="162" t="s">
        <v>1609</v>
      </c>
      <c r="D1416" s="163">
        <v>19.3</v>
      </c>
      <c r="E1416" s="163" t="s">
        <v>195</v>
      </c>
      <c r="F1416" s="162">
        <v>2021</v>
      </c>
      <c r="G1416" s="164">
        <v>104</v>
      </c>
      <c r="H1416" s="164">
        <v>14006</v>
      </c>
      <c r="I1416" s="164">
        <v>802</v>
      </c>
      <c r="J1416" s="164">
        <v>1273</v>
      </c>
    </row>
    <row r="1417" spans="1:10" ht="14.5" x14ac:dyDescent="0.35">
      <c r="A1417" s="162">
        <v>19992</v>
      </c>
      <c r="B1417" s="162" t="s">
        <v>1610</v>
      </c>
      <c r="D1417" s="163">
        <v>19.399999999999999</v>
      </c>
      <c r="E1417" s="163" t="s">
        <v>195</v>
      </c>
      <c r="F1417" s="162">
        <v>2021</v>
      </c>
      <c r="G1417" s="164">
        <v>136450</v>
      </c>
      <c r="H1417" s="164">
        <v>0</v>
      </c>
      <c r="I1417" s="164">
        <v>0</v>
      </c>
      <c r="J1417" s="164">
        <v>0</v>
      </c>
    </row>
    <row r="1418" spans="1:10" ht="14.5" x14ac:dyDescent="0.35">
      <c r="A1418" s="162">
        <v>19992</v>
      </c>
      <c r="B1418" s="162" t="s">
        <v>1611</v>
      </c>
      <c r="D1418" s="163">
        <v>21.2</v>
      </c>
      <c r="E1418" s="163" t="s">
        <v>195</v>
      </c>
      <c r="F1418" s="162">
        <v>2021</v>
      </c>
      <c r="G1418" s="164">
        <v>56832</v>
      </c>
      <c r="H1418" s="164">
        <v>5873</v>
      </c>
      <c r="I1418" s="164">
        <v>351</v>
      </c>
      <c r="J1418" s="164">
        <v>569</v>
      </c>
    </row>
    <row r="1419" spans="1:10" ht="14.5" x14ac:dyDescent="0.35">
      <c r="A1419" s="162">
        <v>20044</v>
      </c>
      <c r="B1419" s="162" t="s">
        <v>1612</v>
      </c>
      <c r="D1419" s="163">
        <v>19.3</v>
      </c>
      <c r="E1419" s="163" t="s">
        <v>195</v>
      </c>
      <c r="F1419" s="162">
        <v>2021</v>
      </c>
      <c r="G1419" s="164">
        <v>19390</v>
      </c>
      <c r="H1419" s="164">
        <v>67624</v>
      </c>
      <c r="I1419" s="164">
        <v>3820</v>
      </c>
      <c r="J1419" s="164">
        <v>3139</v>
      </c>
    </row>
    <row r="1420" spans="1:10" ht="14.5" x14ac:dyDescent="0.35">
      <c r="A1420" s="162">
        <v>20044</v>
      </c>
      <c r="B1420" s="162" t="s">
        <v>1613</v>
      </c>
      <c r="D1420" s="163">
        <v>19.399999999999999</v>
      </c>
      <c r="E1420" s="163" t="s">
        <v>195</v>
      </c>
      <c r="F1420" s="162">
        <v>2021</v>
      </c>
      <c r="G1420" s="164">
        <v>4777613</v>
      </c>
      <c r="H1420" s="164">
        <v>0</v>
      </c>
      <c r="I1420" s="164">
        <v>0</v>
      </c>
      <c r="J1420" s="164">
        <v>0</v>
      </c>
    </row>
    <row r="1421" spans="1:10" ht="14.5" x14ac:dyDescent="0.35">
      <c r="A1421" s="162">
        <v>20044</v>
      </c>
      <c r="B1421" s="162" t="s">
        <v>1614</v>
      </c>
      <c r="D1421" s="163">
        <v>21.2</v>
      </c>
      <c r="E1421" s="163" t="s">
        <v>195</v>
      </c>
      <c r="F1421" s="162">
        <v>2021</v>
      </c>
      <c r="G1421" s="164">
        <v>1124975</v>
      </c>
      <c r="H1421" s="164">
        <v>15754</v>
      </c>
      <c r="I1421" s="164">
        <v>890</v>
      </c>
      <c r="J1421" s="164">
        <v>731</v>
      </c>
    </row>
    <row r="1422" spans="1:10" ht="14.5" x14ac:dyDescent="0.35">
      <c r="A1422" s="162">
        <v>20052</v>
      </c>
      <c r="B1422" s="162" t="s">
        <v>1615</v>
      </c>
      <c r="D1422" s="163">
        <v>9</v>
      </c>
      <c r="E1422" s="163" t="s">
        <v>195</v>
      </c>
      <c r="F1422" s="162">
        <v>2021</v>
      </c>
      <c r="G1422" s="164">
        <v>1703538</v>
      </c>
      <c r="H1422" s="164">
        <v>14428</v>
      </c>
      <c r="I1422" s="164">
        <v>142</v>
      </c>
      <c r="J1422" s="164">
        <v>416</v>
      </c>
    </row>
    <row r="1423" spans="1:10" ht="14.5" x14ac:dyDescent="0.35">
      <c r="A1423" s="162">
        <v>20052</v>
      </c>
      <c r="B1423" s="162" t="s">
        <v>1616</v>
      </c>
      <c r="D1423" s="163">
        <v>17.100000000000001</v>
      </c>
      <c r="E1423" s="163" t="s">
        <v>195</v>
      </c>
      <c r="F1423" s="162">
        <v>2021</v>
      </c>
      <c r="G1423" s="164">
        <v>77495</v>
      </c>
      <c r="H1423" s="164">
        <v>36797</v>
      </c>
      <c r="I1423" s="164">
        <v>371</v>
      </c>
      <c r="J1423" s="164">
        <v>1098</v>
      </c>
    </row>
    <row r="1424" spans="1:10" ht="14.5" x14ac:dyDescent="0.35">
      <c r="A1424" s="162">
        <v>20052</v>
      </c>
      <c r="B1424" s="162" t="s">
        <v>1617</v>
      </c>
      <c r="D1424" s="163">
        <v>17.2</v>
      </c>
      <c r="E1424" s="163" t="s">
        <v>195</v>
      </c>
      <c r="F1424" s="162">
        <v>2021</v>
      </c>
      <c r="G1424" s="164">
        <v>6048062</v>
      </c>
      <c r="H1424" s="164">
        <v>154961</v>
      </c>
      <c r="I1424" s="164">
        <v>849</v>
      </c>
      <c r="J1424" s="164">
        <v>2561</v>
      </c>
    </row>
    <row r="1425" spans="1:10" ht="14.5" x14ac:dyDescent="0.35">
      <c r="A1425" s="162">
        <v>20052</v>
      </c>
      <c r="B1425" s="162" t="s">
        <v>1618</v>
      </c>
      <c r="D1425" s="163">
        <v>18</v>
      </c>
      <c r="E1425" s="163" t="s">
        <v>195</v>
      </c>
      <c r="F1425" s="162">
        <v>2021</v>
      </c>
      <c r="G1425" s="164">
        <v>30</v>
      </c>
      <c r="H1425" s="164">
        <v>30</v>
      </c>
      <c r="I1425" s="164">
        <v>3</v>
      </c>
      <c r="J1425" s="164">
        <v>5</v>
      </c>
    </row>
    <row r="1426" spans="1:10" ht="14.5" x14ac:dyDescent="0.35">
      <c r="A1426" s="162">
        <v>20052</v>
      </c>
      <c r="B1426" s="162" t="s">
        <v>1619</v>
      </c>
      <c r="D1426" s="163">
        <v>19.3</v>
      </c>
      <c r="E1426" s="163" t="s">
        <v>195</v>
      </c>
      <c r="F1426" s="162">
        <v>2021</v>
      </c>
      <c r="G1426" s="164">
        <v>616570</v>
      </c>
      <c r="H1426" s="164">
        <v>307376</v>
      </c>
      <c r="I1426" s="164">
        <v>3990</v>
      </c>
      <c r="J1426" s="164">
        <v>10993</v>
      </c>
    </row>
    <row r="1427" spans="1:10" ht="14.5" x14ac:dyDescent="0.35">
      <c r="A1427" s="162">
        <v>20052</v>
      </c>
      <c r="B1427" s="162" t="s">
        <v>1620</v>
      </c>
      <c r="D1427" s="163">
        <v>19.399999999999999</v>
      </c>
      <c r="E1427" s="163" t="s">
        <v>195</v>
      </c>
      <c r="F1427" s="162">
        <v>2021</v>
      </c>
      <c r="G1427" s="164">
        <v>90138104</v>
      </c>
      <c r="H1427" s="164">
        <v>0</v>
      </c>
      <c r="I1427" s="164">
        <v>0</v>
      </c>
      <c r="J1427" s="164">
        <v>0</v>
      </c>
    </row>
    <row r="1428" spans="1:10" ht="14.5" x14ac:dyDescent="0.35">
      <c r="A1428" s="162">
        <v>20052</v>
      </c>
      <c r="B1428" s="162" t="s">
        <v>1621</v>
      </c>
      <c r="D1428" s="163">
        <v>21.2</v>
      </c>
      <c r="E1428" s="163" t="s">
        <v>195</v>
      </c>
      <c r="F1428" s="162">
        <v>2021</v>
      </c>
      <c r="G1428" s="164">
        <v>11435666</v>
      </c>
      <c r="H1428" s="164">
        <v>50247</v>
      </c>
      <c r="I1428" s="164">
        <v>892</v>
      </c>
      <c r="J1428" s="164">
        <v>2230</v>
      </c>
    </row>
    <row r="1429" spans="1:10" ht="14.5" x14ac:dyDescent="0.35">
      <c r="A1429" s="162">
        <v>20087</v>
      </c>
      <c r="B1429" s="162" t="s">
        <v>1622</v>
      </c>
      <c r="D1429" s="163">
        <v>24</v>
      </c>
      <c r="E1429" s="163" t="s">
        <v>195</v>
      </c>
      <c r="F1429" s="162">
        <v>2021</v>
      </c>
      <c r="G1429" s="164">
        <v>1902</v>
      </c>
      <c r="H1429" s="164">
        <v>10109</v>
      </c>
      <c r="I1429" s="164">
        <v>55</v>
      </c>
      <c r="J1429" s="164">
        <v>108</v>
      </c>
    </row>
    <row r="1430" spans="1:10" ht="14.5" x14ac:dyDescent="0.35">
      <c r="A1430" s="162">
        <v>20095</v>
      </c>
      <c r="B1430" s="162" t="s">
        <v>1623</v>
      </c>
      <c r="D1430" s="163">
        <v>1</v>
      </c>
      <c r="E1430" s="163" t="s">
        <v>195</v>
      </c>
      <c r="F1430" s="162">
        <v>2021</v>
      </c>
      <c r="G1430" s="164">
        <v>44078</v>
      </c>
      <c r="H1430" s="164">
        <v>257</v>
      </c>
      <c r="I1430" s="164">
        <v>8</v>
      </c>
      <c r="J1430" s="164">
        <v>16</v>
      </c>
    </row>
    <row r="1431" spans="1:10" ht="14.5" x14ac:dyDescent="0.35">
      <c r="A1431" s="162">
        <v>20095</v>
      </c>
      <c r="B1431" s="162" t="s">
        <v>1624</v>
      </c>
      <c r="D1431" s="163">
        <v>2.1</v>
      </c>
      <c r="E1431" s="163" t="s">
        <v>195</v>
      </c>
      <c r="F1431" s="162">
        <v>2021</v>
      </c>
      <c r="G1431" s="164">
        <v>79680</v>
      </c>
      <c r="H1431" s="164">
        <v>455</v>
      </c>
      <c r="I1431" s="164">
        <v>14</v>
      </c>
      <c r="J1431" s="164">
        <v>29</v>
      </c>
    </row>
    <row r="1432" spans="1:10" ht="14.5" x14ac:dyDescent="0.35">
      <c r="A1432" s="162">
        <v>20095</v>
      </c>
      <c r="B1432" s="162" t="s">
        <v>1625</v>
      </c>
      <c r="D1432" s="163">
        <v>5.0999999999999996</v>
      </c>
      <c r="E1432" s="163" t="s">
        <v>195</v>
      </c>
      <c r="F1432" s="162">
        <v>2021</v>
      </c>
      <c r="G1432" s="164">
        <v>1868836</v>
      </c>
      <c r="H1432" s="164">
        <v>8150</v>
      </c>
      <c r="I1432" s="164">
        <v>246</v>
      </c>
      <c r="J1432" s="164">
        <v>519</v>
      </c>
    </row>
    <row r="1433" spans="1:10" ht="14.5" x14ac:dyDescent="0.35">
      <c r="A1433" s="162">
        <v>20095</v>
      </c>
      <c r="B1433" s="162" t="s">
        <v>1626</v>
      </c>
      <c r="D1433" s="163">
        <v>5.2</v>
      </c>
      <c r="E1433" s="163" t="s">
        <v>195</v>
      </c>
      <c r="F1433" s="162">
        <v>2021</v>
      </c>
      <c r="G1433" s="164">
        <v>14183281</v>
      </c>
      <c r="H1433" s="164">
        <v>49135</v>
      </c>
      <c r="I1433" s="164">
        <v>1484</v>
      </c>
      <c r="J1433" s="164">
        <v>3594</v>
      </c>
    </row>
    <row r="1434" spans="1:10" ht="14.5" x14ac:dyDescent="0.35">
      <c r="A1434" s="162">
        <v>20095</v>
      </c>
      <c r="B1434" s="162" t="s">
        <v>1627</v>
      </c>
      <c r="D1434" s="163">
        <v>9</v>
      </c>
      <c r="E1434" s="163" t="s">
        <v>195</v>
      </c>
      <c r="F1434" s="162">
        <v>2021</v>
      </c>
      <c r="G1434" s="164">
        <v>3758410</v>
      </c>
      <c r="H1434" s="164">
        <v>21036</v>
      </c>
      <c r="I1434" s="164">
        <v>635</v>
      </c>
      <c r="J1434" s="164">
        <v>1340</v>
      </c>
    </row>
    <row r="1435" spans="1:10" ht="14.5" x14ac:dyDescent="0.35">
      <c r="A1435" s="162">
        <v>20095</v>
      </c>
      <c r="B1435" s="162" t="s">
        <v>1628</v>
      </c>
      <c r="D1435" s="163">
        <v>17.100000000000001</v>
      </c>
      <c r="E1435" s="163" t="s">
        <v>195</v>
      </c>
      <c r="F1435" s="162">
        <v>2021</v>
      </c>
      <c r="G1435" s="164">
        <v>7898646</v>
      </c>
      <c r="H1435" s="164">
        <v>43663</v>
      </c>
      <c r="I1435" s="164">
        <v>1319</v>
      </c>
      <c r="J1435" s="164">
        <v>3194</v>
      </c>
    </row>
    <row r="1436" spans="1:10" ht="14.5" x14ac:dyDescent="0.35">
      <c r="A1436" s="162">
        <v>20095</v>
      </c>
      <c r="B1436" s="162" t="s">
        <v>1629</v>
      </c>
      <c r="D1436" s="163">
        <v>17.2</v>
      </c>
      <c r="E1436" s="163" t="s">
        <v>195</v>
      </c>
      <c r="F1436" s="162">
        <v>2021</v>
      </c>
      <c r="G1436" s="164">
        <v>865162</v>
      </c>
      <c r="H1436" s="164">
        <v>2359</v>
      </c>
      <c r="I1436" s="164">
        <v>71</v>
      </c>
      <c r="J1436" s="164">
        <v>173</v>
      </c>
    </row>
    <row r="1437" spans="1:10" ht="14.5" x14ac:dyDescent="0.35">
      <c r="A1437" s="162">
        <v>20095</v>
      </c>
      <c r="B1437" s="162" t="s">
        <v>1630</v>
      </c>
      <c r="D1437" s="163">
        <v>19.3</v>
      </c>
      <c r="E1437" s="163" t="s">
        <v>195</v>
      </c>
      <c r="F1437" s="162">
        <v>2021</v>
      </c>
      <c r="G1437" s="164">
        <v>47283</v>
      </c>
      <c r="H1437" s="164">
        <v>112411</v>
      </c>
      <c r="I1437" s="164">
        <v>3396</v>
      </c>
      <c r="J1437" s="164">
        <v>7126</v>
      </c>
    </row>
    <row r="1438" spans="1:10" ht="14.5" x14ac:dyDescent="0.35">
      <c r="A1438" s="162">
        <v>20095</v>
      </c>
      <c r="B1438" s="162" t="s">
        <v>1631</v>
      </c>
      <c r="D1438" s="163">
        <v>19.399999999999999</v>
      </c>
      <c r="E1438" s="163" t="s">
        <v>195</v>
      </c>
      <c r="F1438" s="162">
        <v>2021</v>
      </c>
      <c r="G1438" s="164">
        <v>21132857</v>
      </c>
      <c r="H1438" s="164">
        <v>0</v>
      </c>
      <c r="I1438" s="164">
        <v>0</v>
      </c>
      <c r="J1438" s="164">
        <v>0</v>
      </c>
    </row>
    <row r="1439" spans="1:10" ht="14.5" x14ac:dyDescent="0.35">
      <c r="A1439" s="162">
        <v>20095</v>
      </c>
      <c r="B1439" s="162" t="s">
        <v>1632</v>
      </c>
      <c r="D1439" s="163">
        <v>21.2</v>
      </c>
      <c r="E1439" s="163" t="s">
        <v>195</v>
      </c>
      <c r="F1439" s="162">
        <v>2021</v>
      </c>
      <c r="G1439" s="164">
        <v>5603354</v>
      </c>
      <c r="H1439" s="164">
        <v>33839</v>
      </c>
      <c r="I1439" s="164">
        <v>1022</v>
      </c>
      <c r="J1439" s="164">
        <v>2156</v>
      </c>
    </row>
    <row r="1440" spans="1:10" ht="14.5" x14ac:dyDescent="0.35">
      <c r="A1440" s="162">
        <v>20109</v>
      </c>
      <c r="B1440" s="162" t="s">
        <v>1633</v>
      </c>
      <c r="D1440" s="163">
        <v>5.0999999999999996</v>
      </c>
      <c r="E1440" s="163" t="s">
        <v>195</v>
      </c>
      <c r="F1440" s="162">
        <v>2021</v>
      </c>
      <c r="G1440" s="164">
        <v>167996</v>
      </c>
      <c r="H1440" s="164">
        <v>996</v>
      </c>
      <c r="I1440" s="164">
        <v>28</v>
      </c>
      <c r="J1440" s="164">
        <v>61</v>
      </c>
    </row>
    <row r="1441" spans="1:10" ht="14.5" x14ac:dyDescent="0.35">
      <c r="A1441" s="162">
        <v>20109</v>
      </c>
      <c r="B1441" s="162" t="s">
        <v>1634</v>
      </c>
      <c r="D1441" s="163">
        <v>5.2</v>
      </c>
      <c r="E1441" s="163" t="s">
        <v>195</v>
      </c>
      <c r="F1441" s="162">
        <v>2021</v>
      </c>
      <c r="G1441" s="164">
        <v>2063319</v>
      </c>
      <c r="H1441" s="164">
        <v>10604</v>
      </c>
      <c r="I1441" s="164">
        <v>294</v>
      </c>
      <c r="J1441" s="164">
        <v>695</v>
      </c>
    </row>
    <row r="1442" spans="1:10" ht="14.5" x14ac:dyDescent="0.35">
      <c r="A1442" s="162">
        <v>20109</v>
      </c>
      <c r="B1442" s="162" t="s">
        <v>1635</v>
      </c>
      <c r="D1442" s="163">
        <v>9</v>
      </c>
      <c r="E1442" s="163" t="s">
        <v>195</v>
      </c>
      <c r="F1442" s="162">
        <v>2021</v>
      </c>
      <c r="G1442" s="164">
        <v>406027</v>
      </c>
      <c r="H1442" s="164">
        <v>2658</v>
      </c>
      <c r="I1442" s="164">
        <v>74</v>
      </c>
      <c r="J1442" s="164">
        <v>162</v>
      </c>
    </row>
    <row r="1443" spans="1:10" ht="14.5" x14ac:dyDescent="0.35">
      <c r="A1443" s="162">
        <v>20109</v>
      </c>
      <c r="B1443" s="162" t="s">
        <v>1636</v>
      </c>
      <c r="D1443" s="163">
        <v>17.100000000000001</v>
      </c>
      <c r="E1443" s="163" t="s">
        <v>195</v>
      </c>
      <c r="F1443" s="162">
        <v>2021</v>
      </c>
      <c r="G1443" s="164">
        <v>50477</v>
      </c>
      <c r="H1443" s="164">
        <v>480</v>
      </c>
      <c r="I1443" s="164">
        <v>13</v>
      </c>
      <c r="J1443" s="164">
        <v>31</v>
      </c>
    </row>
    <row r="1444" spans="1:10" ht="14.5" x14ac:dyDescent="0.35">
      <c r="A1444" s="162">
        <v>20109</v>
      </c>
      <c r="B1444" s="162" t="s">
        <v>1637</v>
      </c>
      <c r="D1444" s="163">
        <v>17.2</v>
      </c>
      <c r="E1444" s="163" t="s">
        <v>195</v>
      </c>
      <c r="F1444" s="162">
        <v>2021</v>
      </c>
      <c r="G1444" s="164">
        <v>1791</v>
      </c>
      <c r="H1444" s="164">
        <v>3</v>
      </c>
      <c r="I1444" s="164">
        <v>0</v>
      </c>
      <c r="J1444" s="164">
        <v>0</v>
      </c>
    </row>
    <row r="1445" spans="1:10" ht="14.5" x14ac:dyDescent="0.35">
      <c r="A1445" s="162">
        <v>20109</v>
      </c>
      <c r="B1445" s="162" t="s">
        <v>1638</v>
      </c>
      <c r="D1445" s="163">
        <v>19.3</v>
      </c>
      <c r="E1445" s="163" t="s">
        <v>195</v>
      </c>
      <c r="F1445" s="162">
        <v>2021</v>
      </c>
      <c r="G1445" s="164">
        <v>2308</v>
      </c>
      <c r="H1445" s="164">
        <v>1851</v>
      </c>
      <c r="I1445" s="164">
        <v>51</v>
      </c>
      <c r="J1445" s="164">
        <v>113</v>
      </c>
    </row>
    <row r="1446" spans="1:10" ht="14.5" x14ac:dyDescent="0.35">
      <c r="A1446" s="162">
        <v>20109</v>
      </c>
      <c r="B1446" s="162" t="s">
        <v>1639</v>
      </c>
      <c r="D1446" s="163">
        <v>19.399999999999999</v>
      </c>
      <c r="E1446" s="163" t="s">
        <v>195</v>
      </c>
      <c r="F1446" s="162">
        <v>2021</v>
      </c>
      <c r="G1446" s="164">
        <v>1239089</v>
      </c>
      <c r="H1446" s="164">
        <v>0</v>
      </c>
      <c r="I1446" s="164">
        <v>0</v>
      </c>
      <c r="J1446" s="164">
        <v>0</v>
      </c>
    </row>
    <row r="1447" spans="1:10" ht="14.5" x14ac:dyDescent="0.35">
      <c r="A1447" s="162">
        <v>20109</v>
      </c>
      <c r="B1447" s="162" t="s">
        <v>1640</v>
      </c>
      <c r="D1447" s="163">
        <v>21.2</v>
      </c>
      <c r="E1447" s="163" t="s">
        <v>195</v>
      </c>
      <c r="F1447" s="162">
        <v>2021</v>
      </c>
      <c r="G1447" s="164">
        <v>427767</v>
      </c>
      <c r="H1447" s="164">
        <v>645</v>
      </c>
      <c r="I1447" s="164">
        <v>18</v>
      </c>
      <c r="J1447" s="164">
        <v>39</v>
      </c>
    </row>
    <row r="1448" spans="1:10" ht="14.5" x14ac:dyDescent="0.35">
      <c r="A1448" s="162">
        <v>20117</v>
      </c>
      <c r="B1448" s="162" t="s">
        <v>1641</v>
      </c>
      <c r="D1448" s="163">
        <v>19.100000000000001</v>
      </c>
      <c r="E1448" s="163" t="s">
        <v>195</v>
      </c>
      <c r="F1448" s="162">
        <v>2021</v>
      </c>
      <c r="G1448" s="164">
        <v>84824</v>
      </c>
      <c r="H1448" s="164">
        <v>101440</v>
      </c>
      <c r="I1448" s="164">
        <v>17460</v>
      </c>
      <c r="J1448" s="164">
        <v>6524</v>
      </c>
    </row>
    <row r="1449" spans="1:10" ht="14.5" x14ac:dyDescent="0.35">
      <c r="A1449" s="162">
        <v>20117</v>
      </c>
      <c r="B1449" s="162" t="s">
        <v>1642</v>
      </c>
      <c r="D1449" s="163">
        <v>19.2</v>
      </c>
      <c r="E1449" s="163" t="s">
        <v>195</v>
      </c>
      <c r="F1449" s="162">
        <v>2021</v>
      </c>
      <c r="G1449" s="164">
        <v>872168</v>
      </c>
      <c r="H1449" s="164">
        <v>0</v>
      </c>
      <c r="I1449" s="164">
        <v>0</v>
      </c>
      <c r="J1449" s="164">
        <v>0</v>
      </c>
    </row>
    <row r="1450" spans="1:10" ht="14.5" x14ac:dyDescent="0.35">
      <c r="A1450" s="162">
        <v>20117</v>
      </c>
      <c r="B1450" s="162" t="s">
        <v>1643</v>
      </c>
      <c r="D1450" s="163">
        <v>21.1</v>
      </c>
      <c r="E1450" s="163" t="s">
        <v>195</v>
      </c>
      <c r="F1450" s="162">
        <v>2021</v>
      </c>
      <c r="G1450" s="164">
        <v>984774</v>
      </c>
      <c r="H1450" s="164">
        <v>115565</v>
      </c>
      <c r="I1450" s="164">
        <v>19586</v>
      </c>
      <c r="J1450" s="164">
        <v>7317</v>
      </c>
    </row>
    <row r="1451" spans="1:10" ht="14.5" x14ac:dyDescent="0.35">
      <c r="A1451" s="162">
        <v>20141</v>
      </c>
      <c r="B1451" s="162" t="s">
        <v>1644</v>
      </c>
      <c r="D1451" s="163">
        <v>1</v>
      </c>
      <c r="E1451" s="163" t="s">
        <v>195</v>
      </c>
      <c r="F1451" s="162">
        <v>2021</v>
      </c>
      <c r="G1451" s="164">
        <v>9470</v>
      </c>
      <c r="H1451" s="164">
        <v>123</v>
      </c>
      <c r="I1451" s="164">
        <v>8</v>
      </c>
      <c r="J1451" s="164">
        <v>6</v>
      </c>
    </row>
    <row r="1452" spans="1:10" ht="14.5" x14ac:dyDescent="0.35">
      <c r="A1452" s="162">
        <v>20141</v>
      </c>
      <c r="B1452" s="162" t="s">
        <v>1645</v>
      </c>
      <c r="D1452" s="163">
        <v>2.1</v>
      </c>
      <c r="E1452" s="163" t="s">
        <v>195</v>
      </c>
      <c r="F1452" s="162">
        <v>2021</v>
      </c>
      <c r="G1452" s="164">
        <v>93530</v>
      </c>
      <c r="H1452" s="164">
        <v>243</v>
      </c>
      <c r="I1452" s="164">
        <v>16</v>
      </c>
      <c r="J1452" s="164">
        <v>13</v>
      </c>
    </row>
    <row r="1453" spans="1:10" ht="14.5" x14ac:dyDescent="0.35">
      <c r="A1453" s="162">
        <v>20141</v>
      </c>
      <c r="B1453" s="162" t="s">
        <v>1646</v>
      </c>
      <c r="D1453" s="163">
        <v>5.0999999999999996</v>
      </c>
      <c r="E1453" s="163" t="s">
        <v>195</v>
      </c>
      <c r="F1453" s="162">
        <v>2021</v>
      </c>
      <c r="G1453" s="164">
        <v>1946129</v>
      </c>
      <c r="H1453" s="164">
        <v>25886</v>
      </c>
      <c r="I1453" s="164">
        <v>1706</v>
      </c>
      <c r="J1453" s="164">
        <v>1320</v>
      </c>
    </row>
    <row r="1454" spans="1:10" ht="14.5" x14ac:dyDescent="0.35">
      <c r="A1454" s="162">
        <v>20141</v>
      </c>
      <c r="B1454" s="162" t="s">
        <v>1647</v>
      </c>
      <c r="D1454" s="163">
        <v>5.2</v>
      </c>
      <c r="E1454" s="163" t="s">
        <v>195</v>
      </c>
      <c r="F1454" s="162">
        <v>2021</v>
      </c>
      <c r="G1454" s="164">
        <v>4532802</v>
      </c>
      <c r="H1454" s="164">
        <v>37850</v>
      </c>
      <c r="I1454" s="164">
        <v>2494</v>
      </c>
      <c r="J1454" s="164">
        <v>1878</v>
      </c>
    </row>
    <row r="1455" spans="1:10" ht="14.5" x14ac:dyDescent="0.35">
      <c r="A1455" s="162">
        <v>20141</v>
      </c>
      <c r="B1455" s="162" t="s">
        <v>1648</v>
      </c>
      <c r="D1455" s="163">
        <v>9</v>
      </c>
      <c r="E1455" s="163" t="s">
        <v>195</v>
      </c>
      <c r="F1455" s="162">
        <v>2021</v>
      </c>
      <c r="G1455" s="164">
        <v>250</v>
      </c>
      <c r="H1455" s="164">
        <v>450</v>
      </c>
      <c r="I1455" s="164">
        <v>30</v>
      </c>
      <c r="J1455" s="164">
        <v>22</v>
      </c>
    </row>
    <row r="1456" spans="1:10" ht="14.5" x14ac:dyDescent="0.35">
      <c r="A1456" s="162">
        <v>20141</v>
      </c>
      <c r="B1456" s="162" t="s">
        <v>1649</v>
      </c>
      <c r="D1456" s="163">
        <v>17.100000000000001</v>
      </c>
      <c r="E1456" s="163" t="s">
        <v>195</v>
      </c>
      <c r="F1456" s="162">
        <v>2021</v>
      </c>
      <c r="G1456" s="164">
        <v>1896086</v>
      </c>
      <c r="H1456" s="164">
        <v>55029</v>
      </c>
      <c r="I1456" s="164">
        <v>3626</v>
      </c>
      <c r="J1456" s="164">
        <v>2335</v>
      </c>
    </row>
    <row r="1457" spans="1:10" ht="14.5" x14ac:dyDescent="0.35">
      <c r="A1457" s="162">
        <v>20141</v>
      </c>
      <c r="B1457" s="162" t="s">
        <v>1650</v>
      </c>
      <c r="D1457" s="163">
        <v>17.2</v>
      </c>
      <c r="E1457" s="163" t="s">
        <v>195</v>
      </c>
      <c r="F1457" s="162">
        <v>2021</v>
      </c>
      <c r="G1457" s="164">
        <v>163932</v>
      </c>
      <c r="H1457" s="164">
        <v>2021</v>
      </c>
      <c r="I1457" s="164">
        <v>133</v>
      </c>
      <c r="J1457" s="164">
        <v>101</v>
      </c>
    </row>
    <row r="1458" spans="1:10" ht="14.5" x14ac:dyDescent="0.35">
      <c r="A1458" s="162">
        <v>20141</v>
      </c>
      <c r="B1458" s="162" t="s">
        <v>1651</v>
      </c>
      <c r="D1458" s="163">
        <v>18</v>
      </c>
      <c r="E1458" s="163" t="s">
        <v>195</v>
      </c>
      <c r="F1458" s="162">
        <v>2021</v>
      </c>
      <c r="G1458" s="164">
        <v>120217</v>
      </c>
      <c r="H1458" s="164">
        <v>6360</v>
      </c>
      <c r="I1458" s="164">
        <v>419</v>
      </c>
      <c r="J1458" s="164">
        <v>315</v>
      </c>
    </row>
    <row r="1459" spans="1:10" ht="14.5" x14ac:dyDescent="0.35">
      <c r="A1459" s="162">
        <v>20141</v>
      </c>
      <c r="B1459" s="162" t="s">
        <v>1652</v>
      </c>
      <c r="D1459" s="163">
        <v>19.3</v>
      </c>
      <c r="E1459" s="163" t="s">
        <v>195</v>
      </c>
      <c r="F1459" s="162">
        <v>2021</v>
      </c>
      <c r="G1459" s="164">
        <v>7986</v>
      </c>
      <c r="H1459" s="164">
        <v>30336</v>
      </c>
      <c r="I1459" s="164">
        <v>2001</v>
      </c>
      <c r="J1459" s="164">
        <v>1398</v>
      </c>
    </row>
    <row r="1460" spans="1:10" ht="14.5" x14ac:dyDescent="0.35">
      <c r="A1460" s="162">
        <v>20141</v>
      </c>
      <c r="B1460" s="162" t="s">
        <v>1653</v>
      </c>
      <c r="D1460" s="163">
        <v>19.399999999999999</v>
      </c>
      <c r="E1460" s="163" t="s">
        <v>195</v>
      </c>
      <c r="F1460" s="162">
        <v>2021</v>
      </c>
      <c r="G1460" s="164">
        <v>664232</v>
      </c>
      <c r="H1460" s="164">
        <v>0</v>
      </c>
      <c r="I1460" s="164">
        <v>0</v>
      </c>
      <c r="J1460" s="164">
        <v>0</v>
      </c>
    </row>
    <row r="1461" spans="1:10" ht="14.5" x14ac:dyDescent="0.35">
      <c r="A1461" s="162">
        <v>20141</v>
      </c>
      <c r="B1461" s="162" t="s">
        <v>1654</v>
      </c>
      <c r="D1461" s="163">
        <v>21.2</v>
      </c>
      <c r="E1461" s="163" t="s">
        <v>195</v>
      </c>
      <c r="F1461" s="162">
        <v>2021</v>
      </c>
      <c r="G1461" s="164">
        <v>206525</v>
      </c>
      <c r="H1461" s="164">
        <v>7787</v>
      </c>
      <c r="I1461" s="164">
        <v>513</v>
      </c>
      <c r="J1461" s="164">
        <v>391</v>
      </c>
    </row>
    <row r="1462" spans="1:10" ht="14.5" x14ac:dyDescent="0.35">
      <c r="A1462" s="162">
        <v>20222</v>
      </c>
      <c r="B1462" s="162" t="s">
        <v>1655</v>
      </c>
      <c r="D1462" s="163">
        <v>1</v>
      </c>
      <c r="E1462" s="163" t="s">
        <v>195</v>
      </c>
      <c r="F1462" s="162">
        <v>2021</v>
      </c>
      <c r="G1462" s="164">
        <v>1054</v>
      </c>
      <c r="H1462" s="164">
        <v>133</v>
      </c>
      <c r="I1462" s="164">
        <v>6</v>
      </c>
      <c r="J1462" s="164">
        <v>10</v>
      </c>
    </row>
    <row r="1463" spans="1:10" ht="14.5" x14ac:dyDescent="0.35">
      <c r="A1463" s="162">
        <v>20222</v>
      </c>
      <c r="B1463" s="162" t="s">
        <v>1656</v>
      </c>
      <c r="D1463" s="163">
        <v>2.1</v>
      </c>
      <c r="E1463" s="163" t="s">
        <v>195</v>
      </c>
      <c r="F1463" s="162">
        <v>2021</v>
      </c>
      <c r="G1463" s="164">
        <v>4448</v>
      </c>
      <c r="H1463" s="164">
        <v>215</v>
      </c>
      <c r="I1463" s="164">
        <v>9</v>
      </c>
      <c r="J1463" s="164">
        <v>13</v>
      </c>
    </row>
    <row r="1464" spans="1:10" ht="14.5" x14ac:dyDescent="0.35">
      <c r="A1464" s="162">
        <v>20222</v>
      </c>
      <c r="B1464" s="162" t="s">
        <v>1657</v>
      </c>
      <c r="D1464" s="163">
        <v>5.0999999999999996</v>
      </c>
      <c r="E1464" s="163" t="s">
        <v>195</v>
      </c>
      <c r="F1464" s="162">
        <v>2021</v>
      </c>
      <c r="G1464" s="164">
        <v>947435</v>
      </c>
      <c r="H1464" s="164">
        <v>23516</v>
      </c>
      <c r="I1464" s="164">
        <v>1230</v>
      </c>
      <c r="J1464" s="164">
        <v>2744</v>
      </c>
    </row>
    <row r="1465" spans="1:10" ht="14.5" x14ac:dyDescent="0.35">
      <c r="A1465" s="162">
        <v>20222</v>
      </c>
      <c r="B1465" s="162" t="s">
        <v>1658</v>
      </c>
      <c r="D1465" s="163">
        <v>5.2</v>
      </c>
      <c r="E1465" s="163" t="s">
        <v>195</v>
      </c>
      <c r="F1465" s="162">
        <v>2021</v>
      </c>
      <c r="G1465" s="164">
        <v>2530683</v>
      </c>
      <c r="H1465" s="164">
        <v>15086</v>
      </c>
      <c r="I1465" s="164">
        <v>784</v>
      </c>
      <c r="J1465" s="164">
        <v>917</v>
      </c>
    </row>
    <row r="1466" spans="1:10" ht="14.5" x14ac:dyDescent="0.35">
      <c r="A1466" s="162">
        <v>20222</v>
      </c>
      <c r="B1466" s="162" t="s">
        <v>1659</v>
      </c>
      <c r="D1466" s="163">
        <v>9</v>
      </c>
      <c r="E1466" s="163" t="s">
        <v>195</v>
      </c>
      <c r="F1466" s="162">
        <v>2021</v>
      </c>
      <c r="G1466" s="164">
        <v>2159</v>
      </c>
      <c r="H1466" s="164">
        <v>105</v>
      </c>
      <c r="I1466" s="164">
        <v>5</v>
      </c>
      <c r="J1466" s="164">
        <v>7</v>
      </c>
    </row>
    <row r="1467" spans="1:10" ht="14.5" x14ac:dyDescent="0.35">
      <c r="A1467" s="162">
        <v>20222</v>
      </c>
      <c r="B1467" s="162" t="s">
        <v>1660</v>
      </c>
      <c r="D1467" s="163">
        <v>17.100000000000001</v>
      </c>
      <c r="E1467" s="163" t="s">
        <v>195</v>
      </c>
      <c r="F1467" s="162">
        <v>2021</v>
      </c>
      <c r="G1467" s="164">
        <v>334256</v>
      </c>
      <c r="H1467" s="164">
        <v>593</v>
      </c>
      <c r="I1467" s="164">
        <v>28</v>
      </c>
      <c r="J1467" s="164">
        <v>36</v>
      </c>
    </row>
    <row r="1468" spans="1:10" ht="14.5" x14ac:dyDescent="0.35">
      <c r="A1468" s="162">
        <v>20222</v>
      </c>
      <c r="B1468" s="162" t="s">
        <v>1661</v>
      </c>
      <c r="D1468" s="163">
        <v>18</v>
      </c>
      <c r="E1468" s="163" t="s">
        <v>195</v>
      </c>
      <c r="F1468" s="162">
        <v>2021</v>
      </c>
      <c r="G1468" s="164">
        <v>246702</v>
      </c>
      <c r="H1468" s="164">
        <v>2654</v>
      </c>
      <c r="I1468" s="164">
        <v>137</v>
      </c>
      <c r="J1468" s="164">
        <v>161</v>
      </c>
    </row>
    <row r="1469" spans="1:10" ht="14.5" x14ac:dyDescent="0.35">
      <c r="A1469" s="162">
        <v>20222</v>
      </c>
      <c r="B1469" s="162" t="s">
        <v>1662</v>
      </c>
      <c r="D1469" s="163">
        <v>19.3</v>
      </c>
      <c r="E1469" s="163" t="s">
        <v>195</v>
      </c>
      <c r="F1469" s="162">
        <v>2021</v>
      </c>
      <c r="G1469" s="164">
        <v>12938</v>
      </c>
      <c r="H1469" s="164">
        <v>21557</v>
      </c>
      <c r="I1469" s="164">
        <v>1128</v>
      </c>
      <c r="J1469" s="164">
        <v>1359</v>
      </c>
    </row>
    <row r="1470" spans="1:10" ht="14.5" x14ac:dyDescent="0.35">
      <c r="A1470" s="162">
        <v>20222</v>
      </c>
      <c r="B1470" s="162" t="s">
        <v>1663</v>
      </c>
      <c r="D1470" s="163">
        <v>19.399999999999999</v>
      </c>
      <c r="E1470" s="163" t="s">
        <v>195</v>
      </c>
      <c r="F1470" s="162">
        <v>2021</v>
      </c>
      <c r="G1470" s="164">
        <v>2338486</v>
      </c>
      <c r="H1470" s="164">
        <v>0</v>
      </c>
      <c r="I1470" s="164">
        <v>0</v>
      </c>
      <c r="J1470" s="164">
        <v>0</v>
      </c>
    </row>
    <row r="1471" spans="1:10" ht="14.5" x14ac:dyDescent="0.35">
      <c r="A1471" s="162">
        <v>20222</v>
      </c>
      <c r="B1471" s="162" t="s">
        <v>1664</v>
      </c>
      <c r="D1471" s="163">
        <v>21.2</v>
      </c>
      <c r="E1471" s="163" t="s">
        <v>195</v>
      </c>
      <c r="F1471" s="162">
        <v>2021</v>
      </c>
      <c r="G1471" s="164">
        <v>333605</v>
      </c>
      <c r="H1471" s="164">
        <v>6733</v>
      </c>
      <c r="I1471" s="164">
        <v>354</v>
      </c>
      <c r="J1471" s="164">
        <v>429</v>
      </c>
    </row>
    <row r="1472" spans="1:10" ht="14.5" x14ac:dyDescent="0.35">
      <c r="A1472" s="162">
        <v>20222</v>
      </c>
      <c r="B1472" s="162" t="s">
        <v>1665</v>
      </c>
      <c r="D1472" s="163">
        <v>23</v>
      </c>
      <c r="E1472" s="163" t="s">
        <v>195</v>
      </c>
      <c r="F1472" s="162">
        <v>2021</v>
      </c>
      <c r="G1472" s="164">
        <v>245</v>
      </c>
      <c r="H1472" s="164">
        <v>1</v>
      </c>
      <c r="I1472" s="164">
        <v>0</v>
      </c>
      <c r="J1472" s="164">
        <v>0</v>
      </c>
    </row>
    <row r="1473" spans="1:10" ht="14.5" x14ac:dyDescent="0.35">
      <c r="A1473" s="162">
        <v>20230</v>
      </c>
      <c r="B1473" s="162" t="s">
        <v>1666</v>
      </c>
      <c r="D1473" s="163">
        <v>1</v>
      </c>
      <c r="E1473" s="163" t="s">
        <v>195</v>
      </c>
      <c r="F1473" s="162">
        <v>2021</v>
      </c>
      <c r="G1473" s="164">
        <v>1141754</v>
      </c>
      <c r="H1473" s="164">
        <v>6755</v>
      </c>
      <c r="I1473" s="164">
        <v>288</v>
      </c>
      <c r="J1473" s="164">
        <v>485</v>
      </c>
    </row>
    <row r="1474" spans="1:10" ht="14.5" x14ac:dyDescent="0.35">
      <c r="A1474" s="162">
        <v>20230</v>
      </c>
      <c r="B1474" s="162" t="s">
        <v>1667</v>
      </c>
      <c r="D1474" s="163">
        <v>2.1</v>
      </c>
      <c r="E1474" s="163" t="s">
        <v>195</v>
      </c>
      <c r="F1474" s="162">
        <v>2021</v>
      </c>
      <c r="G1474" s="164">
        <v>2703756</v>
      </c>
      <c r="H1474" s="164">
        <v>10231</v>
      </c>
      <c r="I1474" s="164">
        <v>420</v>
      </c>
      <c r="J1474" s="164">
        <v>624</v>
      </c>
    </row>
    <row r="1475" spans="1:10" ht="14.5" x14ac:dyDescent="0.35">
      <c r="A1475" s="162">
        <v>20230</v>
      </c>
      <c r="B1475" s="162" t="s">
        <v>1668</v>
      </c>
      <c r="D1475" s="163">
        <v>4</v>
      </c>
      <c r="E1475" s="163" t="s">
        <v>195</v>
      </c>
      <c r="F1475" s="162">
        <v>2021</v>
      </c>
      <c r="G1475" s="164">
        <v>25258111</v>
      </c>
      <c r="H1475" s="164">
        <v>149481</v>
      </c>
      <c r="I1475" s="164">
        <v>5402</v>
      </c>
      <c r="J1475" s="164">
        <v>9738</v>
      </c>
    </row>
    <row r="1476" spans="1:10" ht="14.5" x14ac:dyDescent="0.35">
      <c r="A1476" s="162">
        <v>20230</v>
      </c>
      <c r="B1476" s="162" t="s">
        <v>1669</v>
      </c>
      <c r="D1476" s="163">
        <v>5.0999999999999996</v>
      </c>
      <c r="E1476" s="163" t="s">
        <v>195</v>
      </c>
      <c r="F1476" s="162">
        <v>2021</v>
      </c>
      <c r="G1476" s="164">
        <v>22526767</v>
      </c>
      <c r="H1476" s="164">
        <v>107658</v>
      </c>
      <c r="I1476" s="164">
        <v>5629</v>
      </c>
      <c r="J1476" s="164">
        <v>12564</v>
      </c>
    </row>
    <row r="1477" spans="1:10" ht="14.5" x14ac:dyDescent="0.35">
      <c r="A1477" s="162">
        <v>20230</v>
      </c>
      <c r="B1477" s="162" t="s">
        <v>1670</v>
      </c>
      <c r="D1477" s="163">
        <v>5.2</v>
      </c>
      <c r="E1477" s="163" t="s">
        <v>195</v>
      </c>
      <c r="F1477" s="162">
        <v>2021</v>
      </c>
      <c r="G1477" s="164">
        <v>10808048</v>
      </c>
      <c r="H1477" s="164">
        <v>49670</v>
      </c>
      <c r="I1477" s="164">
        <v>2582</v>
      </c>
      <c r="J1477" s="164">
        <v>3018</v>
      </c>
    </row>
    <row r="1478" spans="1:10" ht="14.5" x14ac:dyDescent="0.35">
      <c r="A1478" s="162">
        <v>20230</v>
      </c>
      <c r="B1478" s="162" t="s">
        <v>1671</v>
      </c>
      <c r="D1478" s="163">
        <v>9</v>
      </c>
      <c r="E1478" s="163" t="s">
        <v>195</v>
      </c>
      <c r="F1478" s="162">
        <v>2021</v>
      </c>
      <c r="G1478" s="164">
        <v>4889910</v>
      </c>
      <c r="H1478" s="164">
        <v>24015</v>
      </c>
      <c r="I1478" s="164">
        <v>1093</v>
      </c>
      <c r="J1478" s="164">
        <v>1592</v>
      </c>
    </row>
    <row r="1479" spans="1:10" ht="14.5" x14ac:dyDescent="0.35">
      <c r="A1479" s="162">
        <v>20230</v>
      </c>
      <c r="B1479" s="162" t="s">
        <v>1672</v>
      </c>
      <c r="D1479" s="163">
        <v>17.100000000000001</v>
      </c>
      <c r="E1479" s="163" t="s">
        <v>195</v>
      </c>
      <c r="F1479" s="162">
        <v>2021</v>
      </c>
      <c r="G1479" s="164">
        <v>8067979</v>
      </c>
      <c r="H1479" s="164">
        <v>53278</v>
      </c>
      <c r="I1479" s="164">
        <v>2542</v>
      </c>
      <c r="J1479" s="164">
        <v>3273</v>
      </c>
    </row>
    <row r="1480" spans="1:10" ht="14.5" x14ac:dyDescent="0.35">
      <c r="A1480" s="162">
        <v>20230</v>
      </c>
      <c r="B1480" s="162" t="s">
        <v>1673</v>
      </c>
      <c r="D1480" s="163">
        <v>18</v>
      </c>
      <c r="E1480" s="163" t="s">
        <v>195</v>
      </c>
      <c r="F1480" s="162">
        <v>2021</v>
      </c>
      <c r="G1480" s="164">
        <v>3898715</v>
      </c>
      <c r="H1480" s="164">
        <v>20836</v>
      </c>
      <c r="I1480" s="164">
        <v>1079</v>
      </c>
      <c r="J1480" s="164">
        <v>1265</v>
      </c>
    </row>
    <row r="1481" spans="1:10" ht="14.5" x14ac:dyDescent="0.35">
      <c r="A1481" s="162">
        <v>20230</v>
      </c>
      <c r="B1481" s="162" t="s">
        <v>1674</v>
      </c>
      <c r="D1481" s="163">
        <v>19.100000000000001</v>
      </c>
      <c r="E1481" s="163" t="s">
        <v>195</v>
      </c>
      <c r="F1481" s="162">
        <v>2021</v>
      </c>
      <c r="G1481" s="164">
        <v>397296</v>
      </c>
      <c r="H1481" s="164">
        <v>96978</v>
      </c>
      <c r="I1481" s="164">
        <v>3503</v>
      </c>
      <c r="J1481" s="164">
        <v>6308</v>
      </c>
    </row>
    <row r="1482" spans="1:10" ht="14.5" x14ac:dyDescent="0.35">
      <c r="A1482" s="162">
        <v>20230</v>
      </c>
      <c r="B1482" s="162" t="s">
        <v>1675</v>
      </c>
      <c r="D1482" s="163">
        <v>19.2</v>
      </c>
      <c r="E1482" s="163" t="s">
        <v>195</v>
      </c>
      <c r="F1482" s="162">
        <v>2021</v>
      </c>
      <c r="G1482" s="164">
        <v>12056512</v>
      </c>
      <c r="H1482" s="164">
        <v>0</v>
      </c>
      <c r="I1482" s="164">
        <v>0</v>
      </c>
      <c r="J1482" s="164">
        <v>0</v>
      </c>
    </row>
    <row r="1483" spans="1:10" ht="14.5" x14ac:dyDescent="0.35">
      <c r="A1483" s="162">
        <v>20230</v>
      </c>
      <c r="B1483" s="162" t="s">
        <v>1676</v>
      </c>
      <c r="D1483" s="163">
        <v>19.3</v>
      </c>
      <c r="E1483" s="163" t="s">
        <v>195</v>
      </c>
      <c r="F1483" s="162">
        <v>2021</v>
      </c>
      <c r="G1483" s="164">
        <v>60220</v>
      </c>
      <c r="H1483" s="164">
        <v>82652</v>
      </c>
      <c r="I1483" s="164">
        <v>4326</v>
      </c>
      <c r="J1483" s="164">
        <v>5209</v>
      </c>
    </row>
    <row r="1484" spans="1:10" ht="14.5" x14ac:dyDescent="0.35">
      <c r="A1484" s="162">
        <v>20230</v>
      </c>
      <c r="B1484" s="162" t="s">
        <v>1677</v>
      </c>
      <c r="D1484" s="163">
        <v>19.399999999999999</v>
      </c>
      <c r="E1484" s="163" t="s">
        <v>195</v>
      </c>
      <c r="F1484" s="162">
        <v>2021</v>
      </c>
      <c r="G1484" s="164">
        <v>11580628</v>
      </c>
      <c r="H1484" s="164">
        <v>0</v>
      </c>
      <c r="I1484" s="164">
        <v>0</v>
      </c>
      <c r="J1484" s="164">
        <v>0</v>
      </c>
    </row>
    <row r="1485" spans="1:10" ht="14.5" x14ac:dyDescent="0.35">
      <c r="A1485" s="162">
        <v>20230</v>
      </c>
      <c r="B1485" s="162" t="s">
        <v>1678</v>
      </c>
      <c r="D1485" s="163">
        <v>21.1</v>
      </c>
      <c r="E1485" s="163" t="s">
        <v>195</v>
      </c>
      <c r="F1485" s="162">
        <v>2021</v>
      </c>
      <c r="G1485" s="164">
        <v>10404728</v>
      </c>
      <c r="H1485" s="164">
        <v>75609</v>
      </c>
      <c r="I1485" s="164">
        <v>2738</v>
      </c>
      <c r="J1485" s="164">
        <v>4938</v>
      </c>
    </row>
    <row r="1486" spans="1:10" ht="14.5" x14ac:dyDescent="0.35">
      <c r="A1486" s="162">
        <v>20230</v>
      </c>
      <c r="B1486" s="162" t="s">
        <v>1679</v>
      </c>
      <c r="D1486" s="163">
        <v>21.2</v>
      </c>
      <c r="E1486" s="163" t="s">
        <v>195</v>
      </c>
      <c r="F1486" s="162">
        <v>2021</v>
      </c>
      <c r="G1486" s="164">
        <v>2308555</v>
      </c>
      <c r="H1486" s="164">
        <v>23641</v>
      </c>
      <c r="I1486" s="164">
        <v>1242</v>
      </c>
      <c r="J1486" s="164">
        <v>1505</v>
      </c>
    </row>
    <row r="1487" spans="1:10" ht="14.5" x14ac:dyDescent="0.35">
      <c r="A1487" s="162">
        <v>20230</v>
      </c>
      <c r="B1487" s="162" t="s">
        <v>1680</v>
      </c>
      <c r="D1487" s="163">
        <v>23</v>
      </c>
      <c r="E1487" s="163" t="s">
        <v>195</v>
      </c>
      <c r="F1487" s="162">
        <v>2021</v>
      </c>
      <c r="G1487" s="164">
        <v>5079</v>
      </c>
      <c r="H1487" s="164">
        <v>19</v>
      </c>
      <c r="I1487" s="164">
        <v>1</v>
      </c>
      <c r="J1487" s="164">
        <v>1</v>
      </c>
    </row>
    <row r="1488" spans="1:10" ht="14.5" x14ac:dyDescent="0.35">
      <c r="A1488" s="162">
        <v>20281</v>
      </c>
      <c r="B1488" s="162" t="s">
        <v>1681</v>
      </c>
      <c r="D1488" s="163">
        <v>1</v>
      </c>
      <c r="E1488" s="163" t="s">
        <v>195</v>
      </c>
      <c r="F1488" s="162">
        <v>2021</v>
      </c>
      <c r="G1488" s="164">
        <v>6512</v>
      </c>
      <c r="H1488" s="164">
        <v>9100</v>
      </c>
      <c r="I1488" s="164">
        <v>43</v>
      </c>
      <c r="J1488" s="164">
        <v>1443</v>
      </c>
    </row>
    <row r="1489" spans="1:10" ht="14.5" x14ac:dyDescent="0.35">
      <c r="A1489" s="162">
        <v>20281</v>
      </c>
      <c r="B1489" s="162" t="s">
        <v>1682</v>
      </c>
      <c r="D1489" s="163">
        <v>4</v>
      </c>
      <c r="E1489" s="163" t="s">
        <v>195</v>
      </c>
      <c r="F1489" s="162">
        <v>2021</v>
      </c>
      <c r="G1489" s="164">
        <v>76296</v>
      </c>
      <c r="H1489" s="164">
        <v>647755</v>
      </c>
      <c r="I1489" s="164">
        <v>3283</v>
      </c>
      <c r="J1489" s="164">
        <v>49118</v>
      </c>
    </row>
    <row r="1490" spans="1:10" ht="14.5" x14ac:dyDescent="0.35">
      <c r="A1490" s="162">
        <v>20281</v>
      </c>
      <c r="B1490" s="162" t="s">
        <v>1683</v>
      </c>
      <c r="D1490" s="163">
        <v>5.0999999999999996</v>
      </c>
      <c r="E1490" s="163" t="s">
        <v>195</v>
      </c>
      <c r="F1490" s="162">
        <v>2021</v>
      </c>
      <c r="G1490" s="164">
        <v>45699277</v>
      </c>
      <c r="H1490" s="164">
        <v>786525</v>
      </c>
      <c r="I1490" s="164">
        <v>3826</v>
      </c>
      <c r="J1490" s="164">
        <v>56839</v>
      </c>
    </row>
    <row r="1491" spans="1:10" ht="14.5" x14ac:dyDescent="0.35">
      <c r="A1491" s="162">
        <v>20281</v>
      </c>
      <c r="B1491" s="162" t="s">
        <v>1684</v>
      </c>
      <c r="D1491" s="163">
        <v>5.2</v>
      </c>
      <c r="E1491" s="163" t="s">
        <v>195</v>
      </c>
      <c r="F1491" s="162">
        <v>2021</v>
      </c>
      <c r="G1491" s="164">
        <v>15123263</v>
      </c>
      <c r="H1491" s="164">
        <v>236145</v>
      </c>
      <c r="I1491" s="164">
        <v>1167</v>
      </c>
      <c r="J1491" s="164">
        <v>17601</v>
      </c>
    </row>
    <row r="1492" spans="1:10" ht="14.5" x14ac:dyDescent="0.35">
      <c r="A1492" s="162">
        <v>20281</v>
      </c>
      <c r="B1492" s="162" t="s">
        <v>1685</v>
      </c>
      <c r="D1492" s="163">
        <v>9</v>
      </c>
      <c r="E1492" s="163" t="s">
        <v>195</v>
      </c>
      <c r="F1492" s="162">
        <v>2021</v>
      </c>
      <c r="G1492" s="164">
        <v>25054197</v>
      </c>
      <c r="H1492" s="164">
        <v>279926</v>
      </c>
      <c r="I1492" s="164">
        <v>1358</v>
      </c>
      <c r="J1492" s="164">
        <v>20114</v>
      </c>
    </row>
    <row r="1493" spans="1:10" ht="14.5" x14ac:dyDescent="0.35">
      <c r="A1493" s="162">
        <v>20281</v>
      </c>
      <c r="B1493" s="162" t="s">
        <v>1686</v>
      </c>
      <c r="D1493" s="163">
        <v>17.100000000000001</v>
      </c>
      <c r="E1493" s="163" t="s">
        <v>195</v>
      </c>
      <c r="F1493" s="162">
        <v>2021</v>
      </c>
      <c r="G1493" s="164">
        <v>53729281</v>
      </c>
      <c r="H1493" s="164">
        <v>1037206</v>
      </c>
      <c r="I1493" s="164">
        <v>5057</v>
      </c>
      <c r="J1493" s="164">
        <v>77894</v>
      </c>
    </row>
    <row r="1494" spans="1:10" ht="14.5" x14ac:dyDescent="0.35">
      <c r="A1494" s="162">
        <v>20281</v>
      </c>
      <c r="B1494" s="162" t="s">
        <v>1687</v>
      </c>
      <c r="D1494" s="163">
        <v>17.2</v>
      </c>
      <c r="E1494" s="163" t="s">
        <v>195</v>
      </c>
      <c r="F1494" s="162">
        <v>2021</v>
      </c>
      <c r="G1494" s="164">
        <v>117510066</v>
      </c>
      <c r="H1494" s="164">
        <v>1624716</v>
      </c>
      <c r="I1494" s="164">
        <v>7725</v>
      </c>
      <c r="J1494" s="164">
        <v>115080</v>
      </c>
    </row>
    <row r="1495" spans="1:10" ht="14.5" x14ac:dyDescent="0.35">
      <c r="A1495" s="162">
        <v>20281</v>
      </c>
      <c r="B1495" s="162" t="s">
        <v>1688</v>
      </c>
      <c r="D1495" s="163">
        <v>18</v>
      </c>
      <c r="E1495" s="163" t="s">
        <v>195</v>
      </c>
      <c r="F1495" s="162">
        <v>2021</v>
      </c>
      <c r="G1495" s="164">
        <v>10422604</v>
      </c>
      <c r="H1495" s="164">
        <v>184109</v>
      </c>
      <c r="I1495" s="164">
        <v>910</v>
      </c>
      <c r="J1495" s="164">
        <v>13522</v>
      </c>
    </row>
    <row r="1496" spans="1:10" ht="14.5" x14ac:dyDescent="0.35">
      <c r="A1496" s="162">
        <v>20281</v>
      </c>
      <c r="B1496" s="162" t="s">
        <v>1689</v>
      </c>
      <c r="D1496" s="163">
        <v>19.100000000000001</v>
      </c>
      <c r="E1496" s="163" t="s">
        <v>195</v>
      </c>
      <c r="F1496" s="162">
        <v>2021</v>
      </c>
      <c r="G1496" s="164">
        <v>4818</v>
      </c>
      <c r="H1496" s="164">
        <v>69597</v>
      </c>
      <c r="I1496" s="164">
        <v>338</v>
      </c>
      <c r="J1496" s="164">
        <v>5124</v>
      </c>
    </row>
    <row r="1497" spans="1:10" ht="14.5" x14ac:dyDescent="0.35">
      <c r="A1497" s="162">
        <v>20281</v>
      </c>
      <c r="B1497" s="162" t="s">
        <v>1690</v>
      </c>
      <c r="D1497" s="163">
        <v>19.2</v>
      </c>
      <c r="E1497" s="163" t="s">
        <v>195</v>
      </c>
      <c r="F1497" s="162">
        <v>2021</v>
      </c>
      <c r="G1497" s="164">
        <v>204265</v>
      </c>
      <c r="H1497" s="164">
        <v>0</v>
      </c>
      <c r="I1497" s="164">
        <v>0</v>
      </c>
      <c r="J1497" s="164">
        <v>0</v>
      </c>
    </row>
    <row r="1498" spans="1:10" ht="14.5" x14ac:dyDescent="0.35">
      <c r="A1498" s="162">
        <v>20281</v>
      </c>
      <c r="B1498" s="162" t="s">
        <v>1691</v>
      </c>
      <c r="D1498" s="163">
        <v>19.3</v>
      </c>
      <c r="E1498" s="163" t="s">
        <v>195</v>
      </c>
      <c r="F1498" s="162">
        <v>2021</v>
      </c>
      <c r="G1498" s="164">
        <v>162697</v>
      </c>
      <c r="H1498" s="164">
        <v>212747</v>
      </c>
      <c r="I1498" s="164">
        <v>1050</v>
      </c>
      <c r="J1498" s="164">
        <v>16221</v>
      </c>
    </row>
    <row r="1499" spans="1:10" ht="14.5" x14ac:dyDescent="0.35">
      <c r="A1499" s="162">
        <v>20281</v>
      </c>
      <c r="B1499" s="162" t="s">
        <v>1692</v>
      </c>
      <c r="D1499" s="163">
        <v>19.399999999999999</v>
      </c>
      <c r="E1499" s="163" t="s">
        <v>195</v>
      </c>
      <c r="F1499" s="162">
        <v>2021</v>
      </c>
      <c r="G1499" s="164">
        <v>17869982</v>
      </c>
      <c r="H1499" s="164">
        <v>0</v>
      </c>
      <c r="I1499" s="164">
        <v>0</v>
      </c>
      <c r="J1499" s="164">
        <v>0</v>
      </c>
    </row>
    <row r="1500" spans="1:10" ht="14.5" x14ac:dyDescent="0.35">
      <c r="A1500" s="162">
        <v>20281</v>
      </c>
      <c r="B1500" s="162" t="s">
        <v>1693</v>
      </c>
      <c r="D1500" s="163">
        <v>21.1</v>
      </c>
      <c r="E1500" s="163" t="s">
        <v>195</v>
      </c>
      <c r="F1500" s="162">
        <v>2021</v>
      </c>
      <c r="G1500" s="164">
        <v>298441</v>
      </c>
      <c r="H1500" s="164">
        <v>76050</v>
      </c>
      <c r="I1500" s="164">
        <v>370</v>
      </c>
      <c r="J1500" s="164">
        <v>5521</v>
      </c>
    </row>
    <row r="1501" spans="1:10" ht="14.5" x14ac:dyDescent="0.35">
      <c r="A1501" s="162">
        <v>20281</v>
      </c>
      <c r="B1501" s="162" t="s">
        <v>1694</v>
      </c>
      <c r="D1501" s="163">
        <v>21.2</v>
      </c>
      <c r="E1501" s="163" t="s">
        <v>195</v>
      </c>
      <c r="F1501" s="162">
        <v>2021</v>
      </c>
      <c r="G1501" s="164">
        <v>4456761</v>
      </c>
      <c r="H1501" s="164">
        <v>49647</v>
      </c>
      <c r="I1501" s="164">
        <v>249</v>
      </c>
      <c r="J1501" s="164">
        <v>3746</v>
      </c>
    </row>
    <row r="1502" spans="1:10" ht="14.5" x14ac:dyDescent="0.35">
      <c r="A1502" s="162">
        <v>20281</v>
      </c>
      <c r="B1502" s="162" t="s">
        <v>1695</v>
      </c>
      <c r="D1502" s="163">
        <v>23</v>
      </c>
      <c r="E1502" s="163" t="s">
        <v>195</v>
      </c>
      <c r="F1502" s="162">
        <v>2021</v>
      </c>
      <c r="G1502" s="164">
        <v>15360331</v>
      </c>
      <c r="H1502" s="164">
        <v>224908</v>
      </c>
      <c r="I1502" s="164">
        <v>1131</v>
      </c>
      <c r="J1502" s="164">
        <v>16660</v>
      </c>
    </row>
    <row r="1503" spans="1:10" ht="14.5" x14ac:dyDescent="0.35">
      <c r="A1503" s="162">
        <v>20281</v>
      </c>
      <c r="B1503" s="162" t="s">
        <v>1696</v>
      </c>
      <c r="D1503" s="163">
        <v>24</v>
      </c>
      <c r="E1503" s="163" t="s">
        <v>195</v>
      </c>
      <c r="F1503" s="162">
        <v>2021</v>
      </c>
      <c r="G1503" s="164">
        <v>39060162</v>
      </c>
      <c r="H1503" s="164">
        <v>303105</v>
      </c>
      <c r="I1503" s="164">
        <v>1473</v>
      </c>
      <c r="J1503" s="164">
        <v>21816</v>
      </c>
    </row>
    <row r="1504" spans="1:10" ht="14.5" x14ac:dyDescent="0.35">
      <c r="A1504" s="162">
        <v>20303</v>
      </c>
      <c r="B1504" s="162" t="s">
        <v>1697</v>
      </c>
      <c r="D1504" s="163">
        <v>4</v>
      </c>
      <c r="E1504" s="163" t="s">
        <v>195</v>
      </c>
      <c r="F1504" s="162">
        <v>2021</v>
      </c>
      <c r="G1504" s="164">
        <v>11018</v>
      </c>
      <c r="H1504" s="164">
        <v>547027</v>
      </c>
      <c r="I1504" s="164">
        <v>272</v>
      </c>
      <c r="J1504" s="164">
        <v>44897</v>
      </c>
    </row>
    <row r="1505" spans="1:10" ht="14.5" x14ac:dyDescent="0.35">
      <c r="A1505" s="162">
        <v>20303</v>
      </c>
      <c r="B1505" s="162" t="s">
        <v>1698</v>
      </c>
      <c r="D1505" s="163">
        <v>5.0999999999999996</v>
      </c>
      <c r="E1505" s="163" t="s">
        <v>195</v>
      </c>
      <c r="F1505" s="162">
        <v>2021</v>
      </c>
      <c r="G1505" s="164">
        <v>18563385</v>
      </c>
      <c r="H1505" s="164">
        <v>235246</v>
      </c>
      <c r="I1505" s="164">
        <v>114</v>
      </c>
      <c r="J1505" s="164">
        <v>18767</v>
      </c>
    </row>
    <row r="1506" spans="1:10" ht="14.5" x14ac:dyDescent="0.35">
      <c r="A1506" s="162">
        <v>20303</v>
      </c>
      <c r="B1506" s="162" t="s">
        <v>1699</v>
      </c>
      <c r="D1506" s="163">
        <v>5.2</v>
      </c>
      <c r="E1506" s="163" t="s">
        <v>195</v>
      </c>
      <c r="F1506" s="162">
        <v>2021</v>
      </c>
      <c r="G1506" s="164">
        <v>7668887</v>
      </c>
      <c r="H1506" s="164">
        <v>78805</v>
      </c>
      <c r="I1506" s="164">
        <v>39</v>
      </c>
      <c r="J1506" s="164">
        <v>6398</v>
      </c>
    </row>
    <row r="1507" spans="1:10" ht="14.5" x14ac:dyDescent="0.35">
      <c r="A1507" s="162">
        <v>20303</v>
      </c>
      <c r="B1507" s="162" t="s">
        <v>1700</v>
      </c>
      <c r="D1507" s="163">
        <v>9</v>
      </c>
      <c r="E1507" s="163" t="s">
        <v>195</v>
      </c>
      <c r="F1507" s="162">
        <v>2021</v>
      </c>
      <c r="G1507" s="164">
        <v>6736</v>
      </c>
      <c r="H1507" s="164">
        <v>102828</v>
      </c>
      <c r="I1507" s="164">
        <v>52</v>
      </c>
      <c r="J1507" s="164">
        <v>8583</v>
      </c>
    </row>
    <row r="1508" spans="1:10" ht="14.5" x14ac:dyDescent="0.35">
      <c r="A1508" s="162">
        <v>20303</v>
      </c>
      <c r="B1508" s="162" t="s">
        <v>1701</v>
      </c>
      <c r="D1508" s="163">
        <v>17.100000000000001</v>
      </c>
      <c r="E1508" s="163" t="s">
        <v>195</v>
      </c>
      <c r="F1508" s="162">
        <v>2021</v>
      </c>
      <c r="G1508" s="164">
        <v>590599</v>
      </c>
      <c r="H1508" s="164">
        <v>37628</v>
      </c>
      <c r="I1508" s="164">
        <v>21</v>
      </c>
      <c r="J1508" s="164">
        <v>3473</v>
      </c>
    </row>
    <row r="1509" spans="1:10" ht="14.5" x14ac:dyDescent="0.35">
      <c r="A1509" s="162">
        <v>20303</v>
      </c>
      <c r="B1509" s="162" t="s">
        <v>1702</v>
      </c>
      <c r="D1509" s="163">
        <v>17.2</v>
      </c>
      <c r="E1509" s="163" t="s">
        <v>195</v>
      </c>
      <c r="F1509" s="162">
        <v>2021</v>
      </c>
      <c r="G1509" s="164">
        <v>194395</v>
      </c>
      <c r="H1509" s="164">
        <v>758</v>
      </c>
      <c r="I1509" s="164">
        <v>0</v>
      </c>
      <c r="J1509" s="164">
        <v>33</v>
      </c>
    </row>
    <row r="1510" spans="1:10" ht="14.5" x14ac:dyDescent="0.35">
      <c r="A1510" s="162">
        <v>20303</v>
      </c>
      <c r="B1510" s="162" t="s">
        <v>1703</v>
      </c>
      <c r="D1510" s="163">
        <v>18</v>
      </c>
      <c r="E1510" s="163" t="s">
        <v>195</v>
      </c>
      <c r="F1510" s="162">
        <v>2021</v>
      </c>
      <c r="G1510" s="164">
        <v>3006026</v>
      </c>
      <c r="H1510" s="164">
        <v>34638</v>
      </c>
      <c r="I1510" s="164">
        <v>16</v>
      </c>
      <c r="J1510" s="164">
        <v>2662</v>
      </c>
    </row>
    <row r="1511" spans="1:10" ht="14.5" x14ac:dyDescent="0.35">
      <c r="A1511" s="162">
        <v>20303</v>
      </c>
      <c r="B1511" s="162" t="s">
        <v>1704</v>
      </c>
      <c r="D1511" s="163">
        <v>19.100000000000001</v>
      </c>
      <c r="E1511" s="163" t="s">
        <v>195</v>
      </c>
      <c r="F1511" s="162">
        <v>2021</v>
      </c>
      <c r="G1511" s="164">
        <v>2172</v>
      </c>
      <c r="H1511" s="164">
        <v>46179</v>
      </c>
      <c r="I1511" s="164">
        <v>24</v>
      </c>
      <c r="J1511" s="164">
        <v>3941</v>
      </c>
    </row>
    <row r="1512" spans="1:10" ht="14.5" x14ac:dyDescent="0.35">
      <c r="A1512" s="162">
        <v>20303</v>
      </c>
      <c r="B1512" s="162" t="s">
        <v>1705</v>
      </c>
      <c r="D1512" s="163">
        <v>19.2</v>
      </c>
      <c r="E1512" s="163" t="s">
        <v>195</v>
      </c>
      <c r="F1512" s="162">
        <v>2021</v>
      </c>
      <c r="G1512" s="164">
        <v>100527</v>
      </c>
      <c r="H1512" s="164">
        <v>0</v>
      </c>
      <c r="I1512" s="164">
        <v>0</v>
      </c>
      <c r="J1512" s="164">
        <v>0</v>
      </c>
    </row>
    <row r="1513" spans="1:10" ht="14.5" x14ac:dyDescent="0.35">
      <c r="A1513" s="162">
        <v>20303</v>
      </c>
      <c r="B1513" s="162" t="s">
        <v>1706</v>
      </c>
      <c r="D1513" s="163">
        <v>19.3</v>
      </c>
      <c r="E1513" s="163" t="s">
        <v>195</v>
      </c>
      <c r="F1513" s="162">
        <v>2021</v>
      </c>
      <c r="G1513" s="164">
        <v>104732</v>
      </c>
      <c r="H1513" s="164">
        <v>92985</v>
      </c>
      <c r="I1513" s="164">
        <v>45</v>
      </c>
      <c r="J1513" s="164">
        <v>7487</v>
      </c>
    </row>
    <row r="1514" spans="1:10" ht="14.5" x14ac:dyDescent="0.35">
      <c r="A1514" s="162">
        <v>20303</v>
      </c>
      <c r="B1514" s="162" t="s">
        <v>1707</v>
      </c>
      <c r="D1514" s="163">
        <v>19.399999999999999</v>
      </c>
      <c r="E1514" s="163" t="s">
        <v>195</v>
      </c>
      <c r="F1514" s="162">
        <v>2021</v>
      </c>
      <c r="G1514" s="164">
        <v>11811173</v>
      </c>
      <c r="H1514" s="164">
        <v>0</v>
      </c>
      <c r="I1514" s="164">
        <v>0</v>
      </c>
      <c r="J1514" s="164">
        <v>0</v>
      </c>
    </row>
    <row r="1515" spans="1:10" ht="14.5" x14ac:dyDescent="0.35">
      <c r="A1515" s="162">
        <v>20303</v>
      </c>
      <c r="B1515" s="162" t="s">
        <v>1708</v>
      </c>
      <c r="D1515" s="163">
        <v>21.1</v>
      </c>
      <c r="E1515" s="163" t="s">
        <v>195</v>
      </c>
      <c r="F1515" s="162">
        <v>2021</v>
      </c>
      <c r="G1515" s="164">
        <v>157265</v>
      </c>
      <c r="H1515" s="164">
        <v>53575</v>
      </c>
      <c r="I1515" s="164">
        <v>27</v>
      </c>
      <c r="J1515" s="164">
        <v>4430</v>
      </c>
    </row>
    <row r="1516" spans="1:10" ht="14.5" x14ac:dyDescent="0.35">
      <c r="A1516" s="162">
        <v>20303</v>
      </c>
      <c r="B1516" s="162" t="s">
        <v>1709</v>
      </c>
      <c r="D1516" s="163">
        <v>21.2</v>
      </c>
      <c r="E1516" s="163" t="s">
        <v>195</v>
      </c>
      <c r="F1516" s="162">
        <v>2021</v>
      </c>
      <c r="G1516" s="164">
        <v>3390858</v>
      </c>
      <c r="H1516" s="164">
        <v>24658</v>
      </c>
      <c r="I1516" s="164">
        <v>12</v>
      </c>
      <c r="J1516" s="164">
        <v>2034</v>
      </c>
    </row>
    <row r="1517" spans="1:10" ht="14.5" x14ac:dyDescent="0.35">
      <c r="A1517" s="162">
        <v>20303</v>
      </c>
      <c r="B1517" s="162" t="s">
        <v>1710</v>
      </c>
      <c r="D1517" s="163">
        <v>23</v>
      </c>
      <c r="E1517" s="163" t="s">
        <v>195</v>
      </c>
      <c r="F1517" s="162">
        <v>2021</v>
      </c>
      <c r="G1517" s="164">
        <v>42393</v>
      </c>
      <c r="H1517" s="164">
        <v>894</v>
      </c>
      <c r="I1517" s="164">
        <v>0</v>
      </c>
      <c r="J1517" s="164">
        <v>75</v>
      </c>
    </row>
    <row r="1518" spans="1:10" ht="14.5" x14ac:dyDescent="0.35">
      <c r="A1518" s="162">
        <v>20320</v>
      </c>
      <c r="B1518" s="162" t="s">
        <v>1711</v>
      </c>
      <c r="D1518" s="163">
        <v>1</v>
      </c>
      <c r="E1518" s="163" t="s">
        <v>195</v>
      </c>
      <c r="F1518" s="162">
        <v>2021</v>
      </c>
      <c r="G1518" s="164">
        <v>4351019</v>
      </c>
      <c r="H1518" s="164">
        <v>4351</v>
      </c>
      <c r="I1518" s="164">
        <v>0</v>
      </c>
      <c r="J1518" s="164">
        <v>545</v>
      </c>
    </row>
    <row r="1519" spans="1:10" ht="14.5" x14ac:dyDescent="0.35">
      <c r="A1519" s="162">
        <v>20320</v>
      </c>
      <c r="B1519" s="162" t="s">
        <v>1712</v>
      </c>
      <c r="D1519" s="163">
        <v>2.1</v>
      </c>
      <c r="E1519" s="163" t="s">
        <v>195</v>
      </c>
      <c r="F1519" s="162">
        <v>2021</v>
      </c>
      <c r="G1519" s="164">
        <v>14123129</v>
      </c>
      <c r="H1519" s="164">
        <v>14123</v>
      </c>
      <c r="I1519" s="164">
        <v>0</v>
      </c>
      <c r="J1519" s="164">
        <v>1770</v>
      </c>
    </row>
    <row r="1520" spans="1:10" ht="14.5" x14ac:dyDescent="0.35">
      <c r="A1520" s="162">
        <v>20320</v>
      </c>
      <c r="B1520" s="162" t="s">
        <v>1713</v>
      </c>
      <c r="D1520" s="163">
        <v>4</v>
      </c>
      <c r="E1520" s="163" t="s">
        <v>195</v>
      </c>
      <c r="F1520" s="162">
        <v>2021</v>
      </c>
      <c r="G1520" s="164">
        <v>10457217</v>
      </c>
      <c r="H1520" s="164">
        <v>10457</v>
      </c>
      <c r="I1520" s="164">
        <v>0</v>
      </c>
      <c r="J1520" s="164">
        <v>1311</v>
      </c>
    </row>
    <row r="1521" spans="1:10" ht="14.5" x14ac:dyDescent="0.35">
      <c r="A1521" s="162">
        <v>20320</v>
      </c>
      <c r="B1521" s="162" t="s">
        <v>1714</v>
      </c>
      <c r="D1521" s="163">
        <v>17.100000000000001</v>
      </c>
      <c r="E1521" s="163" t="s">
        <v>195</v>
      </c>
      <c r="F1521" s="162">
        <v>2021</v>
      </c>
      <c r="G1521" s="164">
        <v>442088</v>
      </c>
      <c r="H1521" s="164">
        <v>442</v>
      </c>
      <c r="I1521" s="164">
        <v>0</v>
      </c>
      <c r="J1521" s="164">
        <v>55</v>
      </c>
    </row>
    <row r="1522" spans="1:10" ht="14.5" x14ac:dyDescent="0.35">
      <c r="A1522" s="162">
        <v>20338</v>
      </c>
      <c r="B1522" s="162" t="s">
        <v>1715</v>
      </c>
      <c r="D1522" s="163">
        <v>1</v>
      </c>
      <c r="E1522" s="163" t="s">
        <v>195</v>
      </c>
      <c r="F1522" s="162">
        <v>2021</v>
      </c>
      <c r="G1522" s="164">
        <v>1133012</v>
      </c>
      <c r="H1522" s="164">
        <v>40020</v>
      </c>
      <c r="I1522" s="164">
        <v>0</v>
      </c>
      <c r="J1522" s="164">
        <v>2488</v>
      </c>
    </row>
    <row r="1523" spans="1:10" ht="14.5" x14ac:dyDescent="0.35">
      <c r="A1523" s="162">
        <v>20338</v>
      </c>
      <c r="B1523" s="162" t="s">
        <v>1716</v>
      </c>
      <c r="D1523" s="163">
        <v>2.1</v>
      </c>
      <c r="E1523" s="163" t="s">
        <v>195</v>
      </c>
      <c r="F1523" s="162">
        <v>2021</v>
      </c>
      <c r="G1523" s="164">
        <v>3554182</v>
      </c>
      <c r="H1523" s="164">
        <v>4274</v>
      </c>
      <c r="I1523" s="164">
        <v>0</v>
      </c>
      <c r="J1523" s="164">
        <v>266</v>
      </c>
    </row>
    <row r="1524" spans="1:10" ht="14.5" x14ac:dyDescent="0.35">
      <c r="A1524" s="162">
        <v>20338</v>
      </c>
      <c r="B1524" s="162" t="s">
        <v>1717</v>
      </c>
      <c r="D1524" s="163">
        <v>4</v>
      </c>
      <c r="E1524" s="163" t="s">
        <v>195</v>
      </c>
      <c r="F1524" s="162">
        <v>2021</v>
      </c>
      <c r="G1524" s="164">
        <v>35602146</v>
      </c>
      <c r="H1524" s="164">
        <v>53248</v>
      </c>
      <c r="I1524" s="164">
        <v>0</v>
      </c>
      <c r="J1524" s="164">
        <v>3310</v>
      </c>
    </row>
    <row r="1525" spans="1:10" ht="14.5" x14ac:dyDescent="0.35">
      <c r="A1525" s="162">
        <v>20338</v>
      </c>
      <c r="B1525" s="162" t="s">
        <v>1718</v>
      </c>
      <c r="D1525" s="163">
        <v>9</v>
      </c>
      <c r="E1525" s="163" t="s">
        <v>195</v>
      </c>
      <c r="F1525" s="162">
        <v>2021</v>
      </c>
      <c r="G1525" s="164">
        <v>12516324</v>
      </c>
      <c r="H1525" s="164">
        <v>26034</v>
      </c>
      <c r="I1525" s="164">
        <v>0</v>
      </c>
      <c r="J1525" s="164">
        <v>1618</v>
      </c>
    </row>
    <row r="1526" spans="1:10" ht="14.5" x14ac:dyDescent="0.35">
      <c r="A1526" s="162">
        <v>20338</v>
      </c>
      <c r="B1526" s="162" t="s">
        <v>1719</v>
      </c>
      <c r="D1526" s="163">
        <v>17.100000000000001</v>
      </c>
      <c r="E1526" s="163" t="s">
        <v>195</v>
      </c>
      <c r="F1526" s="162">
        <v>2021</v>
      </c>
      <c r="G1526" s="164">
        <v>159740</v>
      </c>
      <c r="H1526" s="164">
        <v>219</v>
      </c>
      <c r="I1526" s="164">
        <v>0</v>
      </c>
      <c r="J1526" s="164">
        <v>14</v>
      </c>
    </row>
    <row r="1527" spans="1:10" ht="14.5" x14ac:dyDescent="0.35">
      <c r="A1527" s="162">
        <v>20338</v>
      </c>
      <c r="B1527" s="162" t="s">
        <v>1720</v>
      </c>
      <c r="D1527" s="163">
        <v>17.2</v>
      </c>
      <c r="E1527" s="163" t="s">
        <v>195</v>
      </c>
      <c r="F1527" s="162">
        <v>2021</v>
      </c>
      <c r="G1527" s="164">
        <v>0</v>
      </c>
      <c r="H1527" s="164">
        <v>5603</v>
      </c>
      <c r="I1527" s="164">
        <v>0</v>
      </c>
      <c r="J1527" s="164">
        <v>348</v>
      </c>
    </row>
    <row r="1528" spans="1:10" ht="14.5" x14ac:dyDescent="0.35">
      <c r="A1528" s="162">
        <v>20346</v>
      </c>
      <c r="B1528" s="162" t="s">
        <v>1721</v>
      </c>
      <c r="D1528" s="163">
        <v>4</v>
      </c>
      <c r="E1528" s="163" t="s">
        <v>195</v>
      </c>
      <c r="F1528" s="162">
        <v>2021</v>
      </c>
      <c r="G1528" s="164">
        <v>6497</v>
      </c>
      <c r="H1528" s="164">
        <v>322434</v>
      </c>
      <c r="I1528" s="164">
        <v>582</v>
      </c>
      <c r="J1528" s="164">
        <v>23008</v>
      </c>
    </row>
    <row r="1529" spans="1:10" ht="14.5" x14ac:dyDescent="0.35">
      <c r="A1529" s="162">
        <v>20346</v>
      </c>
      <c r="B1529" s="162" t="s">
        <v>1722</v>
      </c>
      <c r="D1529" s="163">
        <v>5.0999999999999996</v>
      </c>
      <c r="E1529" s="163" t="s">
        <v>195</v>
      </c>
      <c r="F1529" s="162">
        <v>2021</v>
      </c>
      <c r="G1529" s="164">
        <v>2850400</v>
      </c>
      <c r="H1529" s="164">
        <v>32380</v>
      </c>
      <c r="I1529" s="164">
        <v>56</v>
      </c>
      <c r="J1529" s="164">
        <v>2166</v>
      </c>
    </row>
    <row r="1530" spans="1:10" ht="14.5" x14ac:dyDescent="0.35">
      <c r="A1530" s="162">
        <v>20346</v>
      </c>
      <c r="B1530" s="162" t="s">
        <v>1723</v>
      </c>
      <c r="D1530" s="163">
        <v>5.2</v>
      </c>
      <c r="E1530" s="163" t="s">
        <v>195</v>
      </c>
      <c r="F1530" s="162">
        <v>2021</v>
      </c>
      <c r="G1530" s="164">
        <v>1897115</v>
      </c>
      <c r="H1530" s="164">
        <v>16933</v>
      </c>
      <c r="I1530" s="164">
        <v>29</v>
      </c>
      <c r="J1530" s="164">
        <v>1106</v>
      </c>
    </row>
    <row r="1531" spans="1:10" ht="14.5" x14ac:dyDescent="0.35">
      <c r="A1531" s="162">
        <v>20346</v>
      </c>
      <c r="B1531" s="162" t="s">
        <v>1724</v>
      </c>
      <c r="D1531" s="163">
        <v>9</v>
      </c>
      <c r="E1531" s="163" t="s">
        <v>195</v>
      </c>
      <c r="F1531" s="162">
        <v>2021</v>
      </c>
      <c r="G1531" s="164">
        <v>400</v>
      </c>
      <c r="H1531" s="164">
        <v>71408</v>
      </c>
      <c r="I1531" s="164">
        <v>132</v>
      </c>
      <c r="J1531" s="164">
        <v>5209</v>
      </c>
    </row>
    <row r="1532" spans="1:10" ht="14.5" x14ac:dyDescent="0.35">
      <c r="A1532" s="162">
        <v>20346</v>
      </c>
      <c r="B1532" s="162" t="s">
        <v>1725</v>
      </c>
      <c r="D1532" s="163">
        <v>17.100000000000001</v>
      </c>
      <c r="E1532" s="163" t="s">
        <v>195</v>
      </c>
      <c r="F1532" s="162">
        <v>2021</v>
      </c>
      <c r="G1532" s="164">
        <v>303822</v>
      </c>
      <c r="H1532" s="164">
        <v>14607</v>
      </c>
      <c r="I1532" s="164">
        <v>30</v>
      </c>
      <c r="J1532" s="164">
        <v>1188</v>
      </c>
    </row>
    <row r="1533" spans="1:10" ht="14.5" x14ac:dyDescent="0.35">
      <c r="A1533" s="162">
        <v>20346</v>
      </c>
      <c r="B1533" s="162" t="s">
        <v>1726</v>
      </c>
      <c r="D1533" s="163">
        <v>17.2</v>
      </c>
      <c r="E1533" s="163" t="s">
        <v>195</v>
      </c>
      <c r="F1533" s="162">
        <v>2021</v>
      </c>
      <c r="G1533" s="164">
        <v>47089</v>
      </c>
      <c r="H1533" s="164">
        <v>363</v>
      </c>
      <c r="I1533" s="164">
        <v>1</v>
      </c>
      <c r="J1533" s="164">
        <v>33</v>
      </c>
    </row>
    <row r="1534" spans="1:10" ht="14.5" x14ac:dyDescent="0.35">
      <c r="A1534" s="162">
        <v>20346</v>
      </c>
      <c r="B1534" s="162" t="s">
        <v>1727</v>
      </c>
      <c r="D1534" s="163">
        <v>18</v>
      </c>
      <c r="E1534" s="163" t="s">
        <v>195</v>
      </c>
      <c r="F1534" s="162">
        <v>2021</v>
      </c>
      <c r="G1534" s="164">
        <v>300178</v>
      </c>
      <c r="H1534" s="164">
        <v>4089</v>
      </c>
      <c r="I1534" s="164">
        <v>7</v>
      </c>
      <c r="J1534" s="164">
        <v>287</v>
      </c>
    </row>
    <row r="1535" spans="1:10" ht="14.5" x14ac:dyDescent="0.35">
      <c r="A1535" s="162">
        <v>20346</v>
      </c>
      <c r="B1535" s="162" t="s">
        <v>1728</v>
      </c>
      <c r="D1535" s="163">
        <v>19.100000000000001</v>
      </c>
      <c r="E1535" s="163" t="s">
        <v>195</v>
      </c>
      <c r="F1535" s="162">
        <v>2021</v>
      </c>
      <c r="G1535" s="164">
        <v>14243</v>
      </c>
      <c r="H1535" s="164">
        <v>21785</v>
      </c>
      <c r="I1535" s="164">
        <v>39</v>
      </c>
      <c r="J1535" s="164">
        <v>1530</v>
      </c>
    </row>
    <row r="1536" spans="1:10" ht="14.5" x14ac:dyDescent="0.35">
      <c r="A1536" s="162">
        <v>20346</v>
      </c>
      <c r="B1536" s="162" t="s">
        <v>1729</v>
      </c>
      <c r="D1536" s="163">
        <v>19.2</v>
      </c>
      <c r="E1536" s="163" t="s">
        <v>195</v>
      </c>
      <c r="F1536" s="162">
        <v>2021</v>
      </c>
      <c r="G1536" s="164">
        <v>691668</v>
      </c>
      <c r="H1536" s="164">
        <v>0</v>
      </c>
      <c r="I1536" s="164">
        <v>0</v>
      </c>
      <c r="J1536" s="164">
        <v>0</v>
      </c>
    </row>
    <row r="1537" spans="1:10" ht="14.5" x14ac:dyDescent="0.35">
      <c r="A1537" s="162">
        <v>20346</v>
      </c>
      <c r="B1537" s="162" t="s">
        <v>1730</v>
      </c>
      <c r="D1537" s="163">
        <v>19.3</v>
      </c>
      <c r="E1537" s="163" t="s">
        <v>195</v>
      </c>
      <c r="F1537" s="162">
        <v>2021</v>
      </c>
      <c r="G1537" s="164">
        <v>0</v>
      </c>
      <c r="H1537" s="164">
        <v>1273</v>
      </c>
      <c r="I1537" s="164">
        <v>2</v>
      </c>
      <c r="J1537" s="164">
        <v>80</v>
      </c>
    </row>
    <row r="1538" spans="1:10" ht="14.5" x14ac:dyDescent="0.35">
      <c r="A1538" s="162">
        <v>20346</v>
      </c>
      <c r="B1538" s="162" t="s">
        <v>1731</v>
      </c>
      <c r="D1538" s="163">
        <v>19.399999999999999</v>
      </c>
      <c r="E1538" s="163" t="s">
        <v>195</v>
      </c>
      <c r="F1538" s="162">
        <v>2021</v>
      </c>
      <c r="G1538" s="164">
        <v>155151</v>
      </c>
      <c r="H1538" s="164">
        <v>0</v>
      </c>
      <c r="I1538" s="164">
        <v>0</v>
      </c>
      <c r="J1538" s="164">
        <v>0</v>
      </c>
    </row>
    <row r="1539" spans="1:10" ht="14.5" x14ac:dyDescent="0.35">
      <c r="A1539" s="162">
        <v>20346</v>
      </c>
      <c r="B1539" s="162" t="s">
        <v>1732</v>
      </c>
      <c r="D1539" s="163">
        <v>21.1</v>
      </c>
      <c r="E1539" s="163" t="s">
        <v>195</v>
      </c>
      <c r="F1539" s="162">
        <v>2021</v>
      </c>
      <c r="G1539" s="164">
        <v>1015702</v>
      </c>
      <c r="H1539" s="164">
        <v>28157</v>
      </c>
      <c r="I1539" s="164">
        <v>49</v>
      </c>
      <c r="J1539" s="164">
        <v>1945</v>
      </c>
    </row>
    <row r="1540" spans="1:10" ht="14.5" x14ac:dyDescent="0.35">
      <c r="A1540" s="162">
        <v>20346</v>
      </c>
      <c r="B1540" s="162" t="s">
        <v>1733</v>
      </c>
      <c r="D1540" s="163">
        <v>21.2</v>
      </c>
      <c r="E1540" s="163" t="s">
        <v>195</v>
      </c>
      <c r="F1540" s="162">
        <v>2021</v>
      </c>
      <c r="G1540" s="164">
        <v>50</v>
      </c>
      <c r="H1540" s="164">
        <v>42</v>
      </c>
      <c r="I1540" s="164">
        <v>0</v>
      </c>
      <c r="J1540" s="164">
        <v>2</v>
      </c>
    </row>
    <row r="1541" spans="1:10" ht="14.5" x14ac:dyDescent="0.35">
      <c r="A1541" s="162">
        <v>20346</v>
      </c>
      <c r="B1541" s="162" t="s">
        <v>1734</v>
      </c>
      <c r="D1541" s="163">
        <v>23</v>
      </c>
      <c r="E1541" s="163" t="s">
        <v>195</v>
      </c>
      <c r="F1541" s="162">
        <v>2021</v>
      </c>
      <c r="G1541" s="164">
        <v>11024</v>
      </c>
      <c r="H1541" s="164">
        <v>318</v>
      </c>
      <c r="I1541" s="164">
        <v>1</v>
      </c>
      <c r="J1541" s="164">
        <v>23</v>
      </c>
    </row>
    <row r="1542" spans="1:10" ht="14.5" x14ac:dyDescent="0.35">
      <c r="A1542" s="162">
        <v>20346</v>
      </c>
      <c r="B1542" s="162" t="s">
        <v>1735</v>
      </c>
      <c r="D1542" s="163">
        <v>24</v>
      </c>
      <c r="E1542" s="163" t="s">
        <v>195</v>
      </c>
      <c r="F1542" s="162">
        <v>2021</v>
      </c>
      <c r="G1542" s="164">
        <v>14249849</v>
      </c>
      <c r="H1542" s="164">
        <v>21820</v>
      </c>
      <c r="I1542" s="164">
        <v>29</v>
      </c>
      <c r="J1542" s="164">
        <v>1094</v>
      </c>
    </row>
    <row r="1543" spans="1:10" ht="14.5" x14ac:dyDescent="0.35">
      <c r="A1543" s="162">
        <v>20362</v>
      </c>
      <c r="B1543" s="162" t="s">
        <v>1736</v>
      </c>
      <c r="D1543" s="163">
        <v>1</v>
      </c>
      <c r="E1543" s="163" t="s">
        <v>195</v>
      </c>
      <c r="F1543" s="162">
        <v>2021</v>
      </c>
      <c r="G1543" s="164">
        <v>94305</v>
      </c>
      <c r="H1543" s="164">
        <v>1999</v>
      </c>
      <c r="I1543" s="164">
        <v>26</v>
      </c>
      <c r="J1543" s="164">
        <v>187</v>
      </c>
    </row>
    <row r="1544" spans="1:10" ht="14.5" x14ac:dyDescent="0.35">
      <c r="A1544" s="162">
        <v>20362</v>
      </c>
      <c r="B1544" s="162" t="s">
        <v>1737</v>
      </c>
      <c r="D1544" s="163">
        <v>2.1</v>
      </c>
      <c r="E1544" s="163" t="s">
        <v>195</v>
      </c>
      <c r="F1544" s="162">
        <v>2021</v>
      </c>
      <c r="G1544" s="164">
        <v>7017797</v>
      </c>
      <c r="H1544" s="164">
        <v>78587</v>
      </c>
      <c r="I1544" s="164">
        <v>5771</v>
      </c>
      <c r="J1544" s="164">
        <v>7047</v>
      </c>
    </row>
    <row r="1545" spans="1:10" ht="14.5" x14ac:dyDescent="0.35">
      <c r="A1545" s="162">
        <v>20362</v>
      </c>
      <c r="B1545" s="162" t="s">
        <v>1738</v>
      </c>
      <c r="D1545" s="163">
        <v>5.0999999999999996</v>
      </c>
      <c r="E1545" s="163" t="s">
        <v>195</v>
      </c>
      <c r="F1545" s="162">
        <v>2021</v>
      </c>
      <c r="G1545" s="164">
        <v>6696391</v>
      </c>
      <c r="H1545" s="164">
        <v>59736</v>
      </c>
      <c r="I1545" s="164">
        <v>3268</v>
      </c>
      <c r="J1545" s="164">
        <v>4681</v>
      </c>
    </row>
    <row r="1546" spans="1:10" ht="14.5" x14ac:dyDescent="0.35">
      <c r="A1546" s="162">
        <v>20362</v>
      </c>
      <c r="B1546" s="162" t="s">
        <v>1739</v>
      </c>
      <c r="D1546" s="163">
        <v>5.2</v>
      </c>
      <c r="E1546" s="163" t="s">
        <v>195</v>
      </c>
      <c r="F1546" s="162">
        <v>2021</v>
      </c>
      <c r="G1546" s="164">
        <v>388362</v>
      </c>
      <c r="H1546" s="164">
        <v>12371</v>
      </c>
      <c r="I1546" s="164">
        <v>759</v>
      </c>
      <c r="J1546" s="164">
        <v>1054</v>
      </c>
    </row>
    <row r="1547" spans="1:10" ht="14.5" x14ac:dyDescent="0.35">
      <c r="A1547" s="162">
        <v>20362</v>
      </c>
      <c r="B1547" s="162" t="s">
        <v>1740</v>
      </c>
      <c r="D1547" s="163">
        <v>9</v>
      </c>
      <c r="E1547" s="163" t="s">
        <v>195</v>
      </c>
      <c r="F1547" s="162">
        <v>2021</v>
      </c>
      <c r="G1547" s="164">
        <v>4551429</v>
      </c>
      <c r="H1547" s="164">
        <v>24993</v>
      </c>
      <c r="I1547" s="164">
        <v>1267</v>
      </c>
      <c r="J1547" s="164">
        <v>1886</v>
      </c>
    </row>
    <row r="1548" spans="1:10" ht="14.5" x14ac:dyDescent="0.35">
      <c r="A1548" s="162">
        <v>20362</v>
      </c>
      <c r="B1548" s="162" t="s">
        <v>1741</v>
      </c>
      <c r="D1548" s="163">
        <v>17.100000000000001</v>
      </c>
      <c r="E1548" s="163" t="s">
        <v>195</v>
      </c>
      <c r="F1548" s="162">
        <v>2021</v>
      </c>
      <c r="G1548" s="164">
        <v>1736673</v>
      </c>
      <c r="H1548" s="164">
        <v>32199</v>
      </c>
      <c r="I1548" s="164">
        <v>1510</v>
      </c>
      <c r="J1548" s="164">
        <v>2257</v>
      </c>
    </row>
    <row r="1549" spans="1:10" ht="14.5" x14ac:dyDescent="0.35">
      <c r="A1549" s="162">
        <v>20362</v>
      </c>
      <c r="B1549" s="162" t="s">
        <v>1742</v>
      </c>
      <c r="D1549" s="163">
        <v>17.2</v>
      </c>
      <c r="E1549" s="163" t="s">
        <v>195</v>
      </c>
      <c r="F1549" s="162">
        <v>2021</v>
      </c>
      <c r="G1549" s="164">
        <v>202343</v>
      </c>
      <c r="H1549" s="164">
        <v>10501</v>
      </c>
      <c r="I1549" s="164">
        <v>518</v>
      </c>
      <c r="J1549" s="164">
        <v>774</v>
      </c>
    </row>
    <row r="1550" spans="1:10" ht="14.5" x14ac:dyDescent="0.35">
      <c r="A1550" s="162">
        <v>20362</v>
      </c>
      <c r="B1550" s="162" t="s">
        <v>1743</v>
      </c>
      <c r="D1550" s="163">
        <v>18</v>
      </c>
      <c r="E1550" s="163" t="s">
        <v>195</v>
      </c>
      <c r="F1550" s="162">
        <v>2021</v>
      </c>
      <c r="G1550" s="164">
        <v>653650</v>
      </c>
      <c r="H1550" s="164">
        <v>6545</v>
      </c>
      <c r="I1550" s="164">
        <v>360</v>
      </c>
      <c r="J1550" s="164">
        <v>547</v>
      </c>
    </row>
    <row r="1551" spans="1:10" ht="14.5" x14ac:dyDescent="0.35">
      <c r="A1551" s="162">
        <v>20362</v>
      </c>
      <c r="B1551" s="162" t="s">
        <v>1744</v>
      </c>
      <c r="D1551" s="163">
        <v>19.3</v>
      </c>
      <c r="E1551" s="163" t="s">
        <v>195</v>
      </c>
      <c r="F1551" s="162">
        <v>2021</v>
      </c>
      <c r="G1551" s="164">
        <v>55434</v>
      </c>
      <c r="H1551" s="164">
        <v>21505</v>
      </c>
      <c r="I1551" s="164">
        <v>1179</v>
      </c>
      <c r="J1551" s="164">
        <v>1775</v>
      </c>
    </row>
    <row r="1552" spans="1:10" ht="14.5" x14ac:dyDescent="0.35">
      <c r="A1552" s="162">
        <v>20362</v>
      </c>
      <c r="B1552" s="162" t="s">
        <v>1745</v>
      </c>
      <c r="D1552" s="163">
        <v>19.399999999999999</v>
      </c>
      <c r="E1552" s="163" t="s">
        <v>195</v>
      </c>
      <c r="F1552" s="162">
        <v>2021</v>
      </c>
      <c r="G1552" s="164">
        <v>1643643</v>
      </c>
      <c r="H1552" s="164">
        <v>0</v>
      </c>
      <c r="I1552" s="164">
        <v>0</v>
      </c>
      <c r="J1552" s="164">
        <v>0</v>
      </c>
    </row>
    <row r="1553" spans="1:10" ht="14.5" x14ac:dyDescent="0.35">
      <c r="A1553" s="162">
        <v>20362</v>
      </c>
      <c r="B1553" s="162" t="s">
        <v>1746</v>
      </c>
      <c r="D1553" s="163">
        <v>21.2</v>
      </c>
      <c r="E1553" s="163" t="s">
        <v>195</v>
      </c>
      <c r="F1553" s="162">
        <v>2021</v>
      </c>
      <c r="G1553" s="164">
        <v>472949</v>
      </c>
      <c r="H1553" s="164">
        <v>5967</v>
      </c>
      <c r="I1553" s="164">
        <v>360</v>
      </c>
      <c r="J1553" s="164">
        <v>531</v>
      </c>
    </row>
    <row r="1554" spans="1:10" ht="14.5" x14ac:dyDescent="0.35">
      <c r="A1554" s="162">
        <v>20370</v>
      </c>
      <c r="B1554" s="162" t="s">
        <v>1747</v>
      </c>
      <c r="D1554" s="163">
        <v>17.100000000000001</v>
      </c>
      <c r="E1554" s="163" t="s">
        <v>195</v>
      </c>
      <c r="F1554" s="162">
        <v>2021</v>
      </c>
      <c r="G1554" s="164">
        <v>0</v>
      </c>
      <c r="H1554" s="164">
        <v>26076</v>
      </c>
      <c r="I1554" s="164">
        <v>645</v>
      </c>
      <c r="J1554" s="164">
        <v>309</v>
      </c>
    </row>
    <row r="1555" spans="1:10" ht="14.5" x14ac:dyDescent="0.35">
      <c r="A1555" s="162">
        <v>20370</v>
      </c>
      <c r="B1555" s="162" t="s">
        <v>1748</v>
      </c>
      <c r="D1555" s="163">
        <v>17.2</v>
      </c>
      <c r="E1555" s="163" t="s">
        <v>195</v>
      </c>
      <c r="F1555" s="162">
        <v>2021</v>
      </c>
      <c r="G1555" s="164">
        <v>279146</v>
      </c>
      <c r="H1555" s="164">
        <v>96223</v>
      </c>
      <c r="I1555" s="164">
        <v>2003</v>
      </c>
      <c r="J1555" s="164">
        <v>395</v>
      </c>
    </row>
    <row r="1556" spans="1:10" ht="14.5" x14ac:dyDescent="0.35">
      <c r="A1556" s="162">
        <v>20397</v>
      </c>
      <c r="B1556" s="162" t="s">
        <v>1749</v>
      </c>
      <c r="D1556" s="163">
        <v>4</v>
      </c>
      <c r="E1556" s="163" t="s">
        <v>195</v>
      </c>
      <c r="F1556" s="162">
        <v>2021</v>
      </c>
      <c r="G1556" s="164">
        <v>2791</v>
      </c>
      <c r="H1556" s="164">
        <v>193940</v>
      </c>
      <c r="I1556" s="164">
        <v>365</v>
      </c>
      <c r="J1556" s="164">
        <v>14793</v>
      </c>
    </row>
    <row r="1557" spans="1:10" ht="14.5" x14ac:dyDescent="0.35">
      <c r="A1557" s="162">
        <v>20397</v>
      </c>
      <c r="B1557" s="162" t="s">
        <v>1750</v>
      </c>
      <c r="D1557" s="163">
        <v>5.0999999999999996</v>
      </c>
      <c r="E1557" s="163" t="s">
        <v>195</v>
      </c>
      <c r="F1557" s="162">
        <v>2021</v>
      </c>
      <c r="G1557" s="164">
        <v>1131310</v>
      </c>
      <c r="H1557" s="164">
        <v>50638</v>
      </c>
      <c r="I1557" s="164">
        <v>92</v>
      </c>
      <c r="J1557" s="164">
        <v>3651</v>
      </c>
    </row>
    <row r="1558" spans="1:10" ht="14.5" x14ac:dyDescent="0.35">
      <c r="A1558" s="162">
        <v>20397</v>
      </c>
      <c r="B1558" s="162" t="s">
        <v>1751</v>
      </c>
      <c r="D1558" s="163">
        <v>5.2</v>
      </c>
      <c r="E1558" s="163" t="s">
        <v>195</v>
      </c>
      <c r="F1558" s="162">
        <v>2021</v>
      </c>
      <c r="G1558" s="164">
        <v>167043</v>
      </c>
      <c r="H1558" s="164">
        <v>9786</v>
      </c>
      <c r="I1558" s="164">
        <v>18</v>
      </c>
      <c r="J1558" s="164">
        <v>718</v>
      </c>
    </row>
    <row r="1559" spans="1:10" ht="14.5" x14ac:dyDescent="0.35">
      <c r="A1559" s="162">
        <v>20397</v>
      </c>
      <c r="B1559" s="162" t="s">
        <v>1752</v>
      </c>
      <c r="D1559" s="163">
        <v>17.100000000000001</v>
      </c>
      <c r="E1559" s="163" t="s">
        <v>195</v>
      </c>
      <c r="F1559" s="162">
        <v>2021</v>
      </c>
      <c r="G1559" s="164">
        <v>1345854</v>
      </c>
      <c r="H1559" s="164">
        <v>13979</v>
      </c>
      <c r="I1559" s="164">
        <v>27</v>
      </c>
      <c r="J1559" s="164">
        <v>1106</v>
      </c>
    </row>
    <row r="1560" spans="1:10" ht="14.5" x14ac:dyDescent="0.35">
      <c r="A1560" s="162">
        <v>20397</v>
      </c>
      <c r="B1560" s="162" t="s">
        <v>1753</v>
      </c>
      <c r="D1560" s="163">
        <v>17.2</v>
      </c>
      <c r="E1560" s="163" t="s">
        <v>195</v>
      </c>
      <c r="F1560" s="162">
        <v>2021</v>
      </c>
      <c r="G1560" s="164">
        <v>1785805</v>
      </c>
      <c r="H1560" s="164">
        <v>7125</v>
      </c>
      <c r="I1560" s="164">
        <v>13</v>
      </c>
      <c r="J1560" s="164">
        <v>526</v>
      </c>
    </row>
    <row r="1561" spans="1:10" ht="14.5" x14ac:dyDescent="0.35">
      <c r="A1561" s="162">
        <v>20397</v>
      </c>
      <c r="B1561" s="162" t="s">
        <v>1754</v>
      </c>
      <c r="D1561" s="163">
        <v>18</v>
      </c>
      <c r="E1561" s="163" t="s">
        <v>195</v>
      </c>
      <c r="F1561" s="162">
        <v>2021</v>
      </c>
      <c r="G1561" s="164">
        <v>5601</v>
      </c>
      <c r="H1561" s="164">
        <v>1261</v>
      </c>
      <c r="I1561" s="164">
        <v>2</v>
      </c>
      <c r="J1561" s="164">
        <v>76</v>
      </c>
    </row>
    <row r="1562" spans="1:10" ht="14.5" x14ac:dyDescent="0.35">
      <c r="A1562" s="162">
        <v>20397</v>
      </c>
      <c r="B1562" s="162" t="s">
        <v>1755</v>
      </c>
      <c r="D1562" s="163">
        <v>19.100000000000001</v>
      </c>
      <c r="E1562" s="163" t="s">
        <v>195</v>
      </c>
      <c r="F1562" s="162">
        <v>2021</v>
      </c>
      <c r="G1562" s="164">
        <v>3206</v>
      </c>
      <c r="H1562" s="164">
        <v>11257</v>
      </c>
      <c r="I1562" s="164">
        <v>22</v>
      </c>
      <c r="J1562" s="164">
        <v>879</v>
      </c>
    </row>
    <row r="1563" spans="1:10" ht="14.5" x14ac:dyDescent="0.35">
      <c r="A1563" s="162">
        <v>20397</v>
      </c>
      <c r="B1563" s="162" t="s">
        <v>1756</v>
      </c>
      <c r="D1563" s="163">
        <v>19.2</v>
      </c>
      <c r="E1563" s="163" t="s">
        <v>195</v>
      </c>
      <c r="F1563" s="162">
        <v>2021</v>
      </c>
      <c r="G1563" s="164">
        <v>172080</v>
      </c>
      <c r="H1563" s="164">
        <v>0</v>
      </c>
      <c r="I1563" s="164">
        <v>0</v>
      </c>
      <c r="J1563" s="164">
        <v>0</v>
      </c>
    </row>
    <row r="1564" spans="1:10" ht="14.5" x14ac:dyDescent="0.35">
      <c r="A1564" s="162">
        <v>20397</v>
      </c>
      <c r="B1564" s="162" t="s">
        <v>1757</v>
      </c>
      <c r="D1564" s="163">
        <v>19.3</v>
      </c>
      <c r="E1564" s="163" t="s">
        <v>195</v>
      </c>
      <c r="F1564" s="162">
        <v>2021</v>
      </c>
      <c r="G1564" s="164">
        <v>0</v>
      </c>
      <c r="H1564" s="164">
        <v>427</v>
      </c>
      <c r="I1564" s="164">
        <v>1</v>
      </c>
      <c r="J1564" s="164">
        <v>34</v>
      </c>
    </row>
    <row r="1565" spans="1:10" ht="14.5" x14ac:dyDescent="0.35">
      <c r="A1565" s="162">
        <v>20397</v>
      </c>
      <c r="B1565" s="162" t="s">
        <v>1758</v>
      </c>
      <c r="D1565" s="163">
        <v>19.399999999999999</v>
      </c>
      <c r="E1565" s="163" t="s">
        <v>195</v>
      </c>
      <c r="F1565" s="162">
        <v>2021</v>
      </c>
      <c r="G1565" s="164">
        <v>651</v>
      </c>
      <c r="H1565" s="164">
        <v>0</v>
      </c>
      <c r="I1565" s="164">
        <v>0</v>
      </c>
      <c r="J1565" s="164">
        <v>0</v>
      </c>
    </row>
    <row r="1566" spans="1:10" ht="14.5" x14ac:dyDescent="0.35">
      <c r="A1566" s="162">
        <v>20397</v>
      </c>
      <c r="B1566" s="162" t="s">
        <v>1759</v>
      </c>
      <c r="D1566" s="163">
        <v>21.1</v>
      </c>
      <c r="E1566" s="163" t="s">
        <v>195</v>
      </c>
      <c r="F1566" s="162">
        <v>2021</v>
      </c>
      <c r="G1566" s="164">
        <v>231614</v>
      </c>
      <c r="H1566" s="164">
        <v>14592</v>
      </c>
      <c r="I1566" s="164">
        <v>27</v>
      </c>
      <c r="J1566" s="164">
        <v>1093</v>
      </c>
    </row>
    <row r="1567" spans="1:10" ht="14.5" x14ac:dyDescent="0.35">
      <c r="A1567" s="162">
        <v>20397</v>
      </c>
      <c r="B1567" s="162" t="s">
        <v>1760</v>
      </c>
      <c r="D1567" s="163">
        <v>21.2</v>
      </c>
      <c r="E1567" s="163" t="s">
        <v>195</v>
      </c>
      <c r="F1567" s="162">
        <v>2021</v>
      </c>
      <c r="G1567" s="164">
        <v>1000</v>
      </c>
      <c r="H1567" s="164">
        <v>8</v>
      </c>
      <c r="I1567" s="164">
        <v>0</v>
      </c>
      <c r="J1567" s="164">
        <v>1</v>
      </c>
    </row>
    <row r="1568" spans="1:10" ht="14.5" x14ac:dyDescent="0.35">
      <c r="A1568" s="162">
        <v>20397</v>
      </c>
      <c r="B1568" s="162" t="s">
        <v>1761</v>
      </c>
      <c r="D1568" s="163">
        <v>24</v>
      </c>
      <c r="E1568" s="163" t="s">
        <v>195</v>
      </c>
      <c r="F1568" s="162">
        <v>2021</v>
      </c>
      <c r="G1568" s="164">
        <v>227341</v>
      </c>
      <c r="H1568" s="164">
        <v>4643</v>
      </c>
      <c r="I1568" s="164">
        <v>7</v>
      </c>
      <c r="J1568" s="164">
        <v>308</v>
      </c>
    </row>
    <row r="1569" spans="1:10" ht="14.5" x14ac:dyDescent="0.35">
      <c r="A1569" s="162">
        <v>20400</v>
      </c>
      <c r="B1569" s="162" t="s">
        <v>1762</v>
      </c>
      <c r="D1569" s="163">
        <v>19.3</v>
      </c>
      <c r="E1569" s="163" t="s">
        <v>195</v>
      </c>
      <c r="F1569" s="162">
        <v>2021</v>
      </c>
      <c r="G1569" s="164">
        <v>0</v>
      </c>
      <c r="H1569" s="164">
        <v>393</v>
      </c>
      <c r="I1569" s="164">
        <v>0</v>
      </c>
      <c r="J1569" s="164">
        <v>0</v>
      </c>
    </row>
    <row r="1570" spans="1:10" ht="14.5" x14ac:dyDescent="0.35">
      <c r="A1570" s="162">
        <v>20400</v>
      </c>
      <c r="B1570" s="162" t="s">
        <v>1763</v>
      </c>
      <c r="D1570" s="163">
        <v>19.399999999999999</v>
      </c>
      <c r="E1570" s="163" t="s">
        <v>195</v>
      </c>
      <c r="F1570" s="162">
        <v>2021</v>
      </c>
      <c r="G1570" s="164">
        <v>392575</v>
      </c>
      <c r="H1570" s="164">
        <v>0</v>
      </c>
      <c r="I1570" s="164">
        <v>0</v>
      </c>
      <c r="J1570" s="164">
        <v>0</v>
      </c>
    </row>
    <row r="1571" spans="1:10" ht="14.5" x14ac:dyDescent="0.35">
      <c r="A1571" s="162">
        <v>20419</v>
      </c>
      <c r="B1571" s="162" t="s">
        <v>1764</v>
      </c>
      <c r="D1571" s="163">
        <v>4</v>
      </c>
      <c r="E1571" s="163" t="s">
        <v>195</v>
      </c>
      <c r="F1571" s="162">
        <v>2021</v>
      </c>
      <c r="G1571" s="164">
        <v>5169928</v>
      </c>
      <c r="H1571" s="164">
        <v>105420</v>
      </c>
      <c r="I1571" s="164">
        <v>8049</v>
      </c>
      <c r="J1571" s="164">
        <v>4689</v>
      </c>
    </row>
    <row r="1572" spans="1:10" ht="14.5" x14ac:dyDescent="0.35">
      <c r="A1572" s="162">
        <v>20427</v>
      </c>
      <c r="B1572" s="162" t="s">
        <v>1765</v>
      </c>
      <c r="D1572" s="163">
        <v>1</v>
      </c>
      <c r="E1572" s="163" t="s">
        <v>195</v>
      </c>
      <c r="F1572" s="162">
        <v>2021</v>
      </c>
      <c r="G1572" s="164">
        <v>440256</v>
      </c>
      <c r="H1572" s="164">
        <v>4100</v>
      </c>
      <c r="I1572" s="164">
        <v>169</v>
      </c>
      <c r="J1572" s="164">
        <v>191</v>
      </c>
    </row>
    <row r="1573" spans="1:10" ht="14.5" x14ac:dyDescent="0.35">
      <c r="A1573" s="162">
        <v>20427</v>
      </c>
      <c r="B1573" s="162" t="s">
        <v>1766</v>
      </c>
      <c r="D1573" s="163">
        <v>2.1</v>
      </c>
      <c r="E1573" s="163" t="s">
        <v>195</v>
      </c>
      <c r="F1573" s="162">
        <v>2021</v>
      </c>
      <c r="G1573" s="164">
        <v>861285</v>
      </c>
      <c r="H1573" s="164">
        <v>4485</v>
      </c>
      <c r="I1573" s="164">
        <v>187</v>
      </c>
      <c r="J1573" s="164">
        <v>211</v>
      </c>
    </row>
    <row r="1574" spans="1:10" ht="14.5" x14ac:dyDescent="0.35">
      <c r="A1574" s="162">
        <v>20427</v>
      </c>
      <c r="B1574" s="162" t="s">
        <v>1767</v>
      </c>
      <c r="D1574" s="163">
        <v>5.0999999999999996</v>
      </c>
      <c r="E1574" s="163" t="s">
        <v>195</v>
      </c>
      <c r="F1574" s="162">
        <v>2021</v>
      </c>
      <c r="G1574" s="164">
        <v>10765523</v>
      </c>
      <c r="H1574" s="164">
        <v>87295</v>
      </c>
      <c r="I1574" s="164">
        <v>5361</v>
      </c>
      <c r="J1574" s="164">
        <v>6028</v>
      </c>
    </row>
    <row r="1575" spans="1:10" ht="14.5" x14ac:dyDescent="0.35">
      <c r="A1575" s="162">
        <v>20427</v>
      </c>
      <c r="B1575" s="162" t="s">
        <v>1768</v>
      </c>
      <c r="D1575" s="163">
        <v>5.2</v>
      </c>
      <c r="E1575" s="163" t="s">
        <v>195</v>
      </c>
      <c r="F1575" s="162">
        <v>2021</v>
      </c>
      <c r="G1575" s="164">
        <v>6471555</v>
      </c>
      <c r="H1575" s="164">
        <v>57411</v>
      </c>
      <c r="I1575" s="164">
        <v>2720</v>
      </c>
      <c r="J1575" s="164">
        <v>3059</v>
      </c>
    </row>
    <row r="1576" spans="1:10" ht="14.5" x14ac:dyDescent="0.35">
      <c r="A1576" s="162">
        <v>20427</v>
      </c>
      <c r="B1576" s="162" t="s">
        <v>1769</v>
      </c>
      <c r="D1576" s="163">
        <v>9</v>
      </c>
      <c r="E1576" s="163" t="s">
        <v>195</v>
      </c>
      <c r="F1576" s="162">
        <v>2021</v>
      </c>
      <c r="G1576" s="164">
        <v>11709</v>
      </c>
      <c r="H1576" s="164">
        <v>151</v>
      </c>
      <c r="I1576" s="164">
        <v>3</v>
      </c>
      <c r="J1576" s="164">
        <v>3</v>
      </c>
    </row>
    <row r="1577" spans="1:10" ht="14.5" x14ac:dyDescent="0.35">
      <c r="A1577" s="162">
        <v>20427</v>
      </c>
      <c r="B1577" s="162" t="s">
        <v>1770</v>
      </c>
      <c r="D1577" s="163">
        <v>11</v>
      </c>
      <c r="E1577" s="163" t="s">
        <v>195</v>
      </c>
      <c r="F1577" s="162">
        <v>2021</v>
      </c>
      <c r="G1577" s="164">
        <v>15149494</v>
      </c>
      <c r="H1577" s="164">
        <v>254400</v>
      </c>
      <c r="I1577" s="164">
        <v>5558</v>
      </c>
      <c r="J1577" s="164">
        <v>6755</v>
      </c>
    </row>
    <row r="1578" spans="1:10" ht="14.5" x14ac:dyDescent="0.35">
      <c r="A1578" s="162">
        <v>20427</v>
      </c>
      <c r="B1578" s="162" t="s">
        <v>1771</v>
      </c>
      <c r="D1578" s="163">
        <v>17.100000000000001</v>
      </c>
      <c r="E1578" s="163" t="s">
        <v>195</v>
      </c>
      <c r="F1578" s="162">
        <v>2021</v>
      </c>
      <c r="G1578" s="164">
        <v>751393</v>
      </c>
      <c r="H1578" s="164">
        <v>16193</v>
      </c>
      <c r="I1578" s="164">
        <v>662</v>
      </c>
      <c r="J1578" s="164">
        <v>753</v>
      </c>
    </row>
    <row r="1579" spans="1:10" ht="14.5" x14ac:dyDescent="0.35">
      <c r="A1579" s="162">
        <v>20427</v>
      </c>
      <c r="B1579" s="162" t="s">
        <v>1772</v>
      </c>
      <c r="D1579" s="163">
        <v>17.2</v>
      </c>
      <c r="E1579" s="163" t="s">
        <v>195</v>
      </c>
      <c r="F1579" s="162">
        <v>2021</v>
      </c>
      <c r="G1579" s="164">
        <v>363870</v>
      </c>
      <c r="H1579" s="164">
        <v>6911</v>
      </c>
      <c r="I1579" s="164">
        <v>179</v>
      </c>
      <c r="J1579" s="164">
        <v>215</v>
      </c>
    </row>
    <row r="1580" spans="1:10" ht="14.5" x14ac:dyDescent="0.35">
      <c r="A1580" s="162">
        <v>20427</v>
      </c>
      <c r="B1580" s="162" t="s">
        <v>1773</v>
      </c>
      <c r="D1580" s="163">
        <v>18</v>
      </c>
      <c r="E1580" s="163" t="s">
        <v>195</v>
      </c>
      <c r="F1580" s="162">
        <v>2021</v>
      </c>
      <c r="G1580" s="164">
        <v>189912</v>
      </c>
      <c r="H1580" s="164">
        <v>3143</v>
      </c>
      <c r="I1580" s="164">
        <v>116</v>
      </c>
      <c r="J1580" s="164">
        <v>132</v>
      </c>
    </row>
    <row r="1581" spans="1:10" ht="14.5" x14ac:dyDescent="0.35">
      <c r="A1581" s="162">
        <v>20427</v>
      </c>
      <c r="B1581" s="162" t="s">
        <v>1774</v>
      </c>
      <c r="D1581" s="163">
        <v>19.3</v>
      </c>
      <c r="E1581" s="163" t="s">
        <v>195</v>
      </c>
      <c r="F1581" s="162">
        <v>2021</v>
      </c>
      <c r="G1581" s="164">
        <v>22341</v>
      </c>
      <c r="H1581" s="164">
        <v>51189</v>
      </c>
      <c r="I1581" s="164">
        <v>2758</v>
      </c>
      <c r="J1581" s="164">
        <v>3209</v>
      </c>
    </row>
    <row r="1582" spans="1:10" ht="14.5" x14ac:dyDescent="0.35">
      <c r="A1582" s="162">
        <v>20427</v>
      </c>
      <c r="B1582" s="162" t="s">
        <v>1775</v>
      </c>
      <c r="D1582" s="163">
        <v>19.399999999999999</v>
      </c>
      <c r="E1582" s="163" t="s">
        <v>195</v>
      </c>
      <c r="F1582" s="162">
        <v>2021</v>
      </c>
      <c r="G1582" s="164">
        <v>8072763</v>
      </c>
      <c r="H1582" s="164">
        <v>0</v>
      </c>
      <c r="I1582" s="164">
        <v>0</v>
      </c>
      <c r="J1582" s="164">
        <v>0</v>
      </c>
    </row>
    <row r="1583" spans="1:10" ht="14.5" x14ac:dyDescent="0.35">
      <c r="A1583" s="162">
        <v>20427</v>
      </c>
      <c r="B1583" s="162" t="s">
        <v>1776</v>
      </c>
      <c r="D1583" s="163">
        <v>21.2</v>
      </c>
      <c r="E1583" s="163" t="s">
        <v>195</v>
      </c>
      <c r="F1583" s="162">
        <v>2021</v>
      </c>
      <c r="G1583" s="164">
        <v>1526753</v>
      </c>
      <c r="H1583" s="164">
        <v>13255</v>
      </c>
      <c r="I1583" s="164">
        <v>768</v>
      </c>
      <c r="J1583" s="164">
        <v>868</v>
      </c>
    </row>
    <row r="1584" spans="1:10" ht="14.5" x14ac:dyDescent="0.35">
      <c r="A1584" s="162">
        <v>20427</v>
      </c>
      <c r="B1584" s="162" t="s">
        <v>1777</v>
      </c>
      <c r="D1584" s="163">
        <v>23</v>
      </c>
      <c r="E1584" s="163" t="s">
        <v>195</v>
      </c>
      <c r="F1584" s="162">
        <v>2021</v>
      </c>
      <c r="G1584" s="164">
        <v>12340</v>
      </c>
      <c r="H1584" s="164">
        <v>81</v>
      </c>
      <c r="I1584" s="164">
        <v>4</v>
      </c>
      <c r="J1584" s="164">
        <v>5</v>
      </c>
    </row>
    <row r="1585" spans="1:10" ht="14.5" x14ac:dyDescent="0.35">
      <c r="A1585" s="162">
        <v>20427</v>
      </c>
      <c r="B1585" s="162" t="s">
        <v>1778</v>
      </c>
      <c r="D1585" s="163">
        <v>24</v>
      </c>
      <c r="E1585" s="163" t="s">
        <v>195</v>
      </c>
      <c r="F1585" s="162">
        <v>2021</v>
      </c>
      <c r="G1585" s="164">
        <v>1259</v>
      </c>
      <c r="H1585" s="164">
        <v>453</v>
      </c>
      <c r="I1585" s="164">
        <v>154</v>
      </c>
      <c r="J1585" s="164">
        <v>148</v>
      </c>
    </row>
    <row r="1586" spans="1:10" ht="14.5" x14ac:dyDescent="0.35">
      <c r="A1586" s="162">
        <v>20443</v>
      </c>
      <c r="B1586" s="162" t="s">
        <v>1779</v>
      </c>
      <c r="D1586" s="163">
        <v>1</v>
      </c>
      <c r="E1586" s="163" t="s">
        <v>195</v>
      </c>
      <c r="F1586" s="162">
        <v>2021</v>
      </c>
      <c r="G1586" s="164">
        <v>10287437</v>
      </c>
      <c r="H1586" s="164">
        <v>114670</v>
      </c>
      <c r="I1586" s="164">
        <v>6740</v>
      </c>
      <c r="J1586" s="164">
        <v>7085</v>
      </c>
    </row>
    <row r="1587" spans="1:10" ht="14.5" x14ac:dyDescent="0.35">
      <c r="A1587" s="162">
        <v>20443</v>
      </c>
      <c r="B1587" s="162" t="s">
        <v>1780</v>
      </c>
      <c r="D1587" s="163">
        <v>2.1</v>
      </c>
      <c r="E1587" s="163" t="s">
        <v>195</v>
      </c>
      <c r="F1587" s="162">
        <v>2021</v>
      </c>
      <c r="G1587" s="164">
        <v>26545288</v>
      </c>
      <c r="H1587" s="164">
        <v>147804</v>
      </c>
      <c r="I1587" s="164">
        <v>7897</v>
      </c>
      <c r="J1587" s="164">
        <v>8352</v>
      </c>
    </row>
    <row r="1588" spans="1:10" ht="14.5" x14ac:dyDescent="0.35">
      <c r="A1588" s="162">
        <v>20443</v>
      </c>
      <c r="B1588" s="162" t="s">
        <v>1781</v>
      </c>
      <c r="D1588" s="163">
        <v>5.0999999999999996</v>
      </c>
      <c r="E1588" s="163" t="s">
        <v>195</v>
      </c>
      <c r="F1588" s="162">
        <v>2021</v>
      </c>
      <c r="G1588" s="164">
        <v>25446450</v>
      </c>
      <c r="H1588" s="164">
        <v>296188</v>
      </c>
      <c r="I1588" s="164">
        <v>17930</v>
      </c>
      <c r="J1588" s="164">
        <v>20212</v>
      </c>
    </row>
    <row r="1589" spans="1:10" ht="14.5" x14ac:dyDescent="0.35">
      <c r="A1589" s="162">
        <v>20443</v>
      </c>
      <c r="B1589" s="162" t="s">
        <v>1782</v>
      </c>
      <c r="D1589" s="163">
        <v>5.2</v>
      </c>
      <c r="E1589" s="163" t="s">
        <v>195</v>
      </c>
      <c r="F1589" s="162">
        <v>2021</v>
      </c>
      <c r="G1589" s="164">
        <v>17043351</v>
      </c>
      <c r="H1589" s="164">
        <v>137958</v>
      </c>
      <c r="I1589" s="164">
        <v>9657</v>
      </c>
      <c r="J1589" s="164">
        <v>10734</v>
      </c>
    </row>
    <row r="1590" spans="1:10" ht="14.5" x14ac:dyDescent="0.35">
      <c r="A1590" s="162">
        <v>20443</v>
      </c>
      <c r="B1590" s="162" t="s">
        <v>1783</v>
      </c>
      <c r="D1590" s="163">
        <v>9</v>
      </c>
      <c r="E1590" s="163" t="s">
        <v>195</v>
      </c>
      <c r="F1590" s="162">
        <v>2021</v>
      </c>
      <c r="G1590" s="164">
        <v>492292881</v>
      </c>
      <c r="H1590" s="164">
        <v>3607076</v>
      </c>
      <c r="I1590" s="164">
        <v>6236</v>
      </c>
      <c r="J1590" s="164">
        <v>10339</v>
      </c>
    </row>
    <row r="1591" spans="1:10" ht="14.5" x14ac:dyDescent="0.35">
      <c r="A1591" s="162">
        <v>20443</v>
      </c>
      <c r="B1591" s="162" t="s">
        <v>1784</v>
      </c>
      <c r="D1591" s="163">
        <v>11</v>
      </c>
      <c r="E1591" s="163" t="s">
        <v>195</v>
      </c>
      <c r="F1591" s="162">
        <v>2021</v>
      </c>
      <c r="G1591" s="164">
        <v>816145</v>
      </c>
      <c r="H1591" s="164">
        <v>85837</v>
      </c>
      <c r="I1591" s="164">
        <v>2834</v>
      </c>
      <c r="J1591" s="164">
        <v>3371</v>
      </c>
    </row>
    <row r="1592" spans="1:10" ht="14.5" x14ac:dyDescent="0.35">
      <c r="A1592" s="162">
        <v>20443</v>
      </c>
      <c r="B1592" s="162" t="s">
        <v>1785</v>
      </c>
      <c r="D1592" s="163">
        <v>17.100000000000001</v>
      </c>
      <c r="E1592" s="163" t="s">
        <v>195</v>
      </c>
      <c r="F1592" s="162">
        <v>2021</v>
      </c>
      <c r="G1592" s="164">
        <v>13418677</v>
      </c>
      <c r="H1592" s="164">
        <v>325638</v>
      </c>
      <c r="I1592" s="164">
        <v>16558</v>
      </c>
      <c r="J1592" s="164">
        <v>42780</v>
      </c>
    </row>
    <row r="1593" spans="1:10" ht="14.5" x14ac:dyDescent="0.35">
      <c r="A1593" s="162">
        <v>20443</v>
      </c>
      <c r="B1593" s="162" t="s">
        <v>1786</v>
      </c>
      <c r="D1593" s="163">
        <v>17.2</v>
      </c>
      <c r="E1593" s="163" t="s">
        <v>195</v>
      </c>
      <c r="F1593" s="162">
        <v>2021</v>
      </c>
      <c r="G1593" s="164">
        <v>92010917</v>
      </c>
      <c r="H1593" s="164">
        <v>1776091</v>
      </c>
      <c r="I1593" s="164">
        <v>51377</v>
      </c>
      <c r="J1593" s="164">
        <v>59807</v>
      </c>
    </row>
    <row r="1594" spans="1:10" ht="14.5" x14ac:dyDescent="0.35">
      <c r="A1594" s="162">
        <v>20443</v>
      </c>
      <c r="B1594" s="162" t="s">
        <v>1787</v>
      </c>
      <c r="D1594" s="163">
        <v>18</v>
      </c>
      <c r="E1594" s="163" t="s">
        <v>195</v>
      </c>
      <c r="F1594" s="162">
        <v>2021</v>
      </c>
      <c r="G1594" s="164">
        <v>5561746</v>
      </c>
      <c r="H1594" s="164">
        <v>56203</v>
      </c>
      <c r="I1594" s="164">
        <v>2852</v>
      </c>
      <c r="J1594" s="164">
        <v>3257</v>
      </c>
    </row>
    <row r="1595" spans="1:10" ht="14.5" x14ac:dyDescent="0.35">
      <c r="A1595" s="162">
        <v>20443</v>
      </c>
      <c r="B1595" s="162" t="s">
        <v>1788</v>
      </c>
      <c r="D1595" s="163">
        <v>19.3</v>
      </c>
      <c r="E1595" s="163" t="s">
        <v>195</v>
      </c>
      <c r="F1595" s="162">
        <v>2021</v>
      </c>
      <c r="G1595" s="164">
        <v>35075</v>
      </c>
      <c r="H1595" s="164">
        <v>107025</v>
      </c>
      <c r="I1595" s="164">
        <v>6244</v>
      </c>
      <c r="J1595" s="164">
        <v>8235</v>
      </c>
    </row>
    <row r="1596" spans="1:10" ht="14.5" x14ac:dyDescent="0.35">
      <c r="A1596" s="162">
        <v>20443</v>
      </c>
      <c r="B1596" s="162" t="s">
        <v>1789</v>
      </c>
      <c r="D1596" s="163">
        <v>19.399999999999999</v>
      </c>
      <c r="E1596" s="163" t="s">
        <v>195</v>
      </c>
      <c r="F1596" s="162">
        <v>2021</v>
      </c>
      <c r="G1596" s="164">
        <v>11555442</v>
      </c>
      <c r="H1596" s="164">
        <v>0</v>
      </c>
      <c r="I1596" s="164">
        <v>0</v>
      </c>
      <c r="J1596" s="164">
        <v>0</v>
      </c>
    </row>
    <row r="1597" spans="1:10" ht="14.5" x14ac:dyDescent="0.35">
      <c r="A1597" s="162">
        <v>20443</v>
      </c>
      <c r="B1597" s="162" t="s">
        <v>1790</v>
      </c>
      <c r="D1597" s="163">
        <v>21.2</v>
      </c>
      <c r="E1597" s="163" t="s">
        <v>195</v>
      </c>
      <c r="F1597" s="162">
        <v>2021</v>
      </c>
      <c r="G1597" s="164">
        <v>2217156</v>
      </c>
      <c r="H1597" s="164">
        <v>30247</v>
      </c>
      <c r="I1597" s="164">
        <v>1409</v>
      </c>
      <c r="J1597" s="164">
        <v>1836</v>
      </c>
    </row>
    <row r="1598" spans="1:10" ht="14.5" x14ac:dyDescent="0.35">
      <c r="A1598" s="162">
        <v>20443</v>
      </c>
      <c r="B1598" s="162" t="s">
        <v>1791</v>
      </c>
      <c r="D1598" s="163">
        <v>23</v>
      </c>
      <c r="E1598" s="163" t="s">
        <v>195</v>
      </c>
      <c r="F1598" s="162">
        <v>2021</v>
      </c>
      <c r="G1598" s="164">
        <v>2516939</v>
      </c>
      <c r="H1598" s="164">
        <v>40429</v>
      </c>
      <c r="I1598" s="164">
        <v>1717</v>
      </c>
      <c r="J1598" s="164">
        <v>1980</v>
      </c>
    </row>
    <row r="1599" spans="1:10" ht="14.5" x14ac:dyDescent="0.35">
      <c r="A1599" s="162">
        <v>20443</v>
      </c>
      <c r="B1599" s="162" t="s">
        <v>1792</v>
      </c>
      <c r="D1599" s="163">
        <v>24</v>
      </c>
      <c r="E1599" s="163" t="s">
        <v>195</v>
      </c>
      <c r="F1599" s="162">
        <v>2021</v>
      </c>
      <c r="G1599" s="164">
        <v>21745233</v>
      </c>
      <c r="H1599" s="164">
        <v>82345</v>
      </c>
      <c r="I1599" s="164">
        <v>4586</v>
      </c>
      <c r="J1599" s="164">
        <v>5636</v>
      </c>
    </row>
    <row r="1600" spans="1:10" ht="14.5" x14ac:dyDescent="0.35">
      <c r="A1600" s="162">
        <v>20478</v>
      </c>
      <c r="B1600" s="162" t="s">
        <v>1793</v>
      </c>
      <c r="D1600" s="163">
        <v>1</v>
      </c>
      <c r="E1600" s="163" t="s">
        <v>195</v>
      </c>
      <c r="F1600" s="162">
        <v>2021</v>
      </c>
      <c r="G1600" s="164">
        <v>48662</v>
      </c>
      <c r="H1600" s="164">
        <v>1131</v>
      </c>
      <c r="I1600" s="164">
        <v>31</v>
      </c>
      <c r="J1600" s="164">
        <v>39</v>
      </c>
    </row>
    <row r="1601" spans="1:10" ht="14.5" x14ac:dyDescent="0.35">
      <c r="A1601" s="162">
        <v>20478</v>
      </c>
      <c r="B1601" s="162" t="s">
        <v>1794</v>
      </c>
      <c r="D1601" s="163">
        <v>2.1</v>
      </c>
      <c r="E1601" s="163" t="s">
        <v>195</v>
      </c>
      <c r="F1601" s="162">
        <v>2021</v>
      </c>
      <c r="G1601" s="164">
        <v>56067</v>
      </c>
      <c r="H1601" s="164">
        <v>1785</v>
      </c>
      <c r="I1601" s="164">
        <v>60</v>
      </c>
      <c r="J1601" s="164">
        <v>68</v>
      </c>
    </row>
    <row r="1602" spans="1:10" ht="14.5" x14ac:dyDescent="0.35">
      <c r="A1602" s="162">
        <v>20478</v>
      </c>
      <c r="B1602" s="162" t="s">
        <v>1795</v>
      </c>
      <c r="D1602" s="163">
        <v>5.0999999999999996</v>
      </c>
      <c r="E1602" s="163" t="s">
        <v>195</v>
      </c>
      <c r="F1602" s="162">
        <v>2021</v>
      </c>
      <c r="G1602" s="164">
        <v>6745121</v>
      </c>
      <c r="H1602" s="164">
        <v>60489</v>
      </c>
      <c r="I1602" s="164">
        <v>3598</v>
      </c>
      <c r="J1602" s="164">
        <v>4029</v>
      </c>
    </row>
    <row r="1603" spans="1:10" ht="14.5" x14ac:dyDescent="0.35">
      <c r="A1603" s="162">
        <v>20478</v>
      </c>
      <c r="B1603" s="162" t="s">
        <v>1796</v>
      </c>
      <c r="D1603" s="163">
        <v>5.2</v>
      </c>
      <c r="E1603" s="163" t="s">
        <v>195</v>
      </c>
      <c r="F1603" s="162">
        <v>2021</v>
      </c>
      <c r="G1603" s="164">
        <v>8188324</v>
      </c>
      <c r="H1603" s="164">
        <v>95438</v>
      </c>
      <c r="I1603" s="164">
        <v>4680</v>
      </c>
      <c r="J1603" s="164">
        <v>5289</v>
      </c>
    </row>
    <row r="1604" spans="1:10" ht="14.5" x14ac:dyDescent="0.35">
      <c r="A1604" s="162">
        <v>20478</v>
      </c>
      <c r="B1604" s="162" t="s">
        <v>1797</v>
      </c>
      <c r="D1604" s="163">
        <v>9</v>
      </c>
      <c r="E1604" s="163" t="s">
        <v>195</v>
      </c>
      <c r="F1604" s="162">
        <v>2021</v>
      </c>
      <c r="G1604" s="164">
        <v>12455</v>
      </c>
      <c r="H1604" s="164">
        <v>2378</v>
      </c>
      <c r="I1604" s="164">
        <v>114</v>
      </c>
      <c r="J1604" s="164">
        <v>119</v>
      </c>
    </row>
    <row r="1605" spans="1:10" ht="14.5" x14ac:dyDescent="0.35">
      <c r="A1605" s="162">
        <v>20478</v>
      </c>
      <c r="B1605" s="162" t="s">
        <v>1798</v>
      </c>
      <c r="D1605" s="163">
        <v>17.100000000000001</v>
      </c>
      <c r="E1605" s="163" t="s">
        <v>195</v>
      </c>
      <c r="F1605" s="162">
        <v>2021</v>
      </c>
      <c r="G1605" s="164">
        <v>3456504</v>
      </c>
      <c r="H1605" s="164">
        <v>149242</v>
      </c>
      <c r="I1605" s="164">
        <v>2844</v>
      </c>
      <c r="J1605" s="164">
        <v>3216</v>
      </c>
    </row>
    <row r="1606" spans="1:10" ht="14.5" x14ac:dyDescent="0.35">
      <c r="A1606" s="162">
        <v>20478</v>
      </c>
      <c r="B1606" s="162" t="s">
        <v>1799</v>
      </c>
      <c r="D1606" s="163">
        <v>17.2</v>
      </c>
      <c r="E1606" s="163" t="s">
        <v>195</v>
      </c>
      <c r="F1606" s="162">
        <v>2021</v>
      </c>
      <c r="G1606" s="164">
        <v>0</v>
      </c>
      <c r="H1606" s="164">
        <v>251</v>
      </c>
      <c r="I1606" s="164">
        <v>18</v>
      </c>
      <c r="J1606" s="164">
        <v>22</v>
      </c>
    </row>
    <row r="1607" spans="1:10" ht="14.5" x14ac:dyDescent="0.35">
      <c r="A1607" s="162">
        <v>20478</v>
      </c>
      <c r="B1607" s="162" t="s">
        <v>1800</v>
      </c>
      <c r="D1607" s="163">
        <v>18</v>
      </c>
      <c r="E1607" s="163" t="s">
        <v>195</v>
      </c>
      <c r="F1607" s="162">
        <v>2021</v>
      </c>
      <c r="G1607" s="164">
        <v>469220</v>
      </c>
      <c r="H1607" s="164">
        <v>7753</v>
      </c>
      <c r="I1607" s="164">
        <v>1305</v>
      </c>
      <c r="J1607" s="164">
        <v>1361</v>
      </c>
    </row>
    <row r="1608" spans="1:10" ht="14.5" x14ac:dyDescent="0.35">
      <c r="A1608" s="162">
        <v>20478</v>
      </c>
      <c r="B1608" s="162" t="s">
        <v>1801</v>
      </c>
      <c r="D1608" s="163">
        <v>19.3</v>
      </c>
      <c r="E1608" s="163" t="s">
        <v>195</v>
      </c>
      <c r="F1608" s="162">
        <v>2021</v>
      </c>
      <c r="G1608" s="164">
        <v>41796</v>
      </c>
      <c r="H1608" s="164">
        <v>86025</v>
      </c>
      <c r="I1608" s="164">
        <v>3775</v>
      </c>
      <c r="J1608" s="164">
        <v>4529</v>
      </c>
    </row>
    <row r="1609" spans="1:10" ht="14.5" x14ac:dyDescent="0.35">
      <c r="A1609" s="162">
        <v>20478</v>
      </c>
      <c r="B1609" s="162" t="s">
        <v>1802</v>
      </c>
      <c r="D1609" s="163">
        <v>19.399999999999999</v>
      </c>
      <c r="E1609" s="163" t="s">
        <v>195</v>
      </c>
      <c r="F1609" s="162">
        <v>2021</v>
      </c>
      <c r="G1609" s="164">
        <v>12690132</v>
      </c>
      <c r="H1609" s="164">
        <v>0</v>
      </c>
      <c r="I1609" s="164">
        <v>0</v>
      </c>
      <c r="J1609" s="164">
        <v>0</v>
      </c>
    </row>
    <row r="1610" spans="1:10" ht="14.5" x14ac:dyDescent="0.35">
      <c r="A1610" s="162">
        <v>20478</v>
      </c>
      <c r="B1610" s="162" t="s">
        <v>1803</v>
      </c>
      <c r="D1610" s="163">
        <v>21.2</v>
      </c>
      <c r="E1610" s="163" t="s">
        <v>195</v>
      </c>
      <c r="F1610" s="162">
        <v>2021</v>
      </c>
      <c r="G1610" s="164">
        <v>2187001</v>
      </c>
      <c r="H1610" s="164">
        <v>19353</v>
      </c>
      <c r="I1610" s="164">
        <v>931</v>
      </c>
      <c r="J1610" s="164">
        <v>1069</v>
      </c>
    </row>
    <row r="1611" spans="1:10" ht="14.5" x14ac:dyDescent="0.35">
      <c r="A1611" s="162">
        <v>20478</v>
      </c>
      <c r="B1611" s="162" t="s">
        <v>1804</v>
      </c>
      <c r="D1611" s="163">
        <v>23</v>
      </c>
      <c r="E1611" s="163" t="s">
        <v>195</v>
      </c>
      <c r="F1611" s="162">
        <v>2021</v>
      </c>
      <c r="G1611" s="164">
        <v>1142</v>
      </c>
      <c r="H1611" s="164">
        <v>24</v>
      </c>
      <c r="I1611" s="164">
        <v>1</v>
      </c>
      <c r="J1611" s="164">
        <v>1</v>
      </c>
    </row>
    <row r="1612" spans="1:10" ht="14.5" x14ac:dyDescent="0.35">
      <c r="A1612" s="162">
        <v>20478</v>
      </c>
      <c r="B1612" s="162" t="s">
        <v>1805</v>
      </c>
      <c r="D1612" s="163">
        <v>24</v>
      </c>
      <c r="E1612" s="163" t="s">
        <v>195</v>
      </c>
      <c r="F1612" s="162">
        <v>2021</v>
      </c>
      <c r="G1612" s="164">
        <v>3893375</v>
      </c>
      <c r="H1612" s="164">
        <v>4846</v>
      </c>
      <c r="I1612" s="164">
        <v>429</v>
      </c>
      <c r="J1612" s="164">
        <v>490</v>
      </c>
    </row>
    <row r="1613" spans="1:10" ht="14.5" x14ac:dyDescent="0.35">
      <c r="A1613" s="162">
        <v>20494</v>
      </c>
      <c r="B1613" s="162" t="s">
        <v>1806</v>
      </c>
      <c r="D1613" s="163">
        <v>1</v>
      </c>
      <c r="E1613" s="163" t="s">
        <v>195</v>
      </c>
      <c r="F1613" s="162">
        <v>2021</v>
      </c>
      <c r="G1613" s="164">
        <v>47441</v>
      </c>
      <c r="H1613" s="164">
        <v>1528</v>
      </c>
      <c r="I1613" s="164">
        <v>69</v>
      </c>
      <c r="J1613" s="164">
        <v>78</v>
      </c>
    </row>
    <row r="1614" spans="1:10" ht="14.5" x14ac:dyDescent="0.35">
      <c r="A1614" s="162">
        <v>20494</v>
      </c>
      <c r="B1614" s="162" t="s">
        <v>1807</v>
      </c>
      <c r="D1614" s="163">
        <v>2.1</v>
      </c>
      <c r="E1614" s="163" t="s">
        <v>195</v>
      </c>
      <c r="F1614" s="162">
        <v>2021</v>
      </c>
      <c r="G1614" s="164">
        <v>81253</v>
      </c>
      <c r="H1614" s="164">
        <v>2047</v>
      </c>
      <c r="I1614" s="164">
        <v>91</v>
      </c>
      <c r="J1614" s="164">
        <v>99</v>
      </c>
    </row>
    <row r="1615" spans="1:10" ht="14.5" x14ac:dyDescent="0.35">
      <c r="A1615" s="162">
        <v>20494</v>
      </c>
      <c r="B1615" s="162" t="s">
        <v>1808</v>
      </c>
      <c r="D1615" s="163">
        <v>5.0999999999999996</v>
      </c>
      <c r="E1615" s="163" t="s">
        <v>195</v>
      </c>
      <c r="F1615" s="162">
        <v>2021</v>
      </c>
      <c r="G1615" s="164">
        <v>11484701</v>
      </c>
      <c r="H1615" s="164">
        <v>79211</v>
      </c>
      <c r="I1615" s="164">
        <v>5064</v>
      </c>
      <c r="J1615" s="164">
        <v>5678</v>
      </c>
    </row>
    <row r="1616" spans="1:10" ht="14.5" x14ac:dyDescent="0.35">
      <c r="A1616" s="162">
        <v>20494</v>
      </c>
      <c r="B1616" s="162" t="s">
        <v>1809</v>
      </c>
      <c r="D1616" s="163">
        <v>5.2</v>
      </c>
      <c r="E1616" s="163" t="s">
        <v>195</v>
      </c>
      <c r="F1616" s="162">
        <v>2021</v>
      </c>
      <c r="G1616" s="164">
        <v>8589057</v>
      </c>
      <c r="H1616" s="164">
        <v>55926</v>
      </c>
      <c r="I1616" s="164">
        <v>3094</v>
      </c>
      <c r="J1616" s="164">
        <v>3481</v>
      </c>
    </row>
    <row r="1617" spans="1:10" ht="14.5" x14ac:dyDescent="0.35">
      <c r="A1617" s="162">
        <v>20494</v>
      </c>
      <c r="B1617" s="162" t="s">
        <v>1810</v>
      </c>
      <c r="D1617" s="163">
        <v>9</v>
      </c>
      <c r="E1617" s="163" t="s">
        <v>195</v>
      </c>
      <c r="F1617" s="162">
        <v>2021</v>
      </c>
      <c r="G1617" s="164">
        <v>64</v>
      </c>
      <c r="H1617" s="164">
        <v>1206</v>
      </c>
      <c r="I1617" s="164">
        <v>82</v>
      </c>
      <c r="J1617" s="164">
        <v>88</v>
      </c>
    </row>
    <row r="1618" spans="1:10" ht="14.5" x14ac:dyDescent="0.35">
      <c r="A1618" s="162">
        <v>20494</v>
      </c>
      <c r="B1618" s="162" t="s">
        <v>1811</v>
      </c>
      <c r="D1618" s="163">
        <v>17.100000000000001</v>
      </c>
      <c r="E1618" s="163" t="s">
        <v>195</v>
      </c>
      <c r="F1618" s="162">
        <v>2021</v>
      </c>
      <c r="G1618" s="164">
        <v>786132</v>
      </c>
      <c r="H1618" s="164">
        <v>16714</v>
      </c>
      <c r="I1618" s="164">
        <v>1401</v>
      </c>
      <c r="J1618" s="164">
        <v>1523</v>
      </c>
    </row>
    <row r="1619" spans="1:10" ht="14.5" x14ac:dyDescent="0.35">
      <c r="A1619" s="162">
        <v>20494</v>
      </c>
      <c r="B1619" s="162" t="s">
        <v>1812</v>
      </c>
      <c r="D1619" s="163">
        <v>17.2</v>
      </c>
      <c r="E1619" s="163" t="s">
        <v>195</v>
      </c>
      <c r="F1619" s="162">
        <v>2021</v>
      </c>
      <c r="G1619" s="164">
        <v>66758</v>
      </c>
      <c r="H1619" s="164">
        <v>7916</v>
      </c>
      <c r="I1619" s="164">
        <v>279</v>
      </c>
      <c r="J1619" s="164">
        <v>315</v>
      </c>
    </row>
    <row r="1620" spans="1:10" ht="14.5" x14ac:dyDescent="0.35">
      <c r="A1620" s="162">
        <v>20494</v>
      </c>
      <c r="B1620" s="162" t="s">
        <v>1813</v>
      </c>
      <c r="D1620" s="163">
        <v>18</v>
      </c>
      <c r="E1620" s="163" t="s">
        <v>195</v>
      </c>
      <c r="F1620" s="162">
        <v>2021</v>
      </c>
      <c r="G1620" s="164">
        <v>575664</v>
      </c>
      <c r="H1620" s="164">
        <v>2490</v>
      </c>
      <c r="I1620" s="164">
        <v>112</v>
      </c>
      <c r="J1620" s="164">
        <v>128</v>
      </c>
    </row>
    <row r="1621" spans="1:10" ht="14.5" x14ac:dyDescent="0.35">
      <c r="A1621" s="162">
        <v>20494</v>
      </c>
      <c r="B1621" s="162" t="s">
        <v>1814</v>
      </c>
      <c r="D1621" s="163">
        <v>19.3</v>
      </c>
      <c r="E1621" s="163" t="s">
        <v>195</v>
      </c>
      <c r="F1621" s="162">
        <v>2021</v>
      </c>
      <c r="G1621" s="164">
        <v>16467</v>
      </c>
      <c r="H1621" s="164">
        <v>47772</v>
      </c>
      <c r="I1621" s="164">
        <v>2322</v>
      </c>
      <c r="J1621" s="164">
        <v>2768</v>
      </c>
    </row>
    <row r="1622" spans="1:10" ht="14.5" x14ac:dyDescent="0.35">
      <c r="A1622" s="162">
        <v>20494</v>
      </c>
      <c r="B1622" s="162" t="s">
        <v>1815</v>
      </c>
      <c r="D1622" s="163">
        <v>19.399999999999999</v>
      </c>
      <c r="E1622" s="163" t="s">
        <v>195</v>
      </c>
      <c r="F1622" s="162">
        <v>2021</v>
      </c>
      <c r="G1622" s="164">
        <v>5556177</v>
      </c>
      <c r="H1622" s="164">
        <v>0</v>
      </c>
      <c r="I1622" s="164">
        <v>0</v>
      </c>
      <c r="J1622" s="164">
        <v>0</v>
      </c>
    </row>
    <row r="1623" spans="1:10" ht="14.5" x14ac:dyDescent="0.35">
      <c r="A1623" s="162">
        <v>20494</v>
      </c>
      <c r="B1623" s="162" t="s">
        <v>1816</v>
      </c>
      <c r="D1623" s="163">
        <v>21.2</v>
      </c>
      <c r="E1623" s="163" t="s">
        <v>195</v>
      </c>
      <c r="F1623" s="162">
        <v>2021</v>
      </c>
      <c r="G1623" s="164">
        <v>1156821</v>
      </c>
      <c r="H1623" s="164">
        <v>11934</v>
      </c>
      <c r="I1623" s="164">
        <v>513</v>
      </c>
      <c r="J1623" s="164">
        <v>595</v>
      </c>
    </row>
    <row r="1624" spans="1:10" ht="14.5" x14ac:dyDescent="0.35">
      <c r="A1624" s="162">
        <v>20494</v>
      </c>
      <c r="B1624" s="162" t="s">
        <v>1817</v>
      </c>
      <c r="D1624" s="163">
        <v>23</v>
      </c>
      <c r="E1624" s="163" t="s">
        <v>195</v>
      </c>
      <c r="F1624" s="162">
        <v>2021</v>
      </c>
      <c r="G1624" s="164">
        <v>2521</v>
      </c>
      <c r="H1624" s="164">
        <v>54</v>
      </c>
      <c r="I1624" s="164">
        <v>3</v>
      </c>
      <c r="J1624" s="164">
        <v>3</v>
      </c>
    </row>
    <row r="1625" spans="1:10" ht="14.5" x14ac:dyDescent="0.35">
      <c r="A1625" s="162">
        <v>20508</v>
      </c>
      <c r="B1625" s="162" t="s">
        <v>1818</v>
      </c>
      <c r="D1625" s="163">
        <v>1</v>
      </c>
      <c r="E1625" s="163" t="s">
        <v>195</v>
      </c>
      <c r="F1625" s="162">
        <v>2021</v>
      </c>
      <c r="G1625" s="164">
        <v>118319</v>
      </c>
      <c r="H1625" s="164">
        <v>663</v>
      </c>
      <c r="I1625" s="164">
        <v>34</v>
      </c>
      <c r="J1625" s="164">
        <v>40</v>
      </c>
    </row>
    <row r="1626" spans="1:10" ht="14.5" x14ac:dyDescent="0.35">
      <c r="A1626" s="162">
        <v>20508</v>
      </c>
      <c r="B1626" s="162" t="s">
        <v>1819</v>
      </c>
      <c r="D1626" s="163">
        <v>2.1</v>
      </c>
      <c r="E1626" s="163" t="s">
        <v>195</v>
      </c>
      <c r="F1626" s="162">
        <v>2021</v>
      </c>
      <c r="G1626" s="164">
        <v>513371</v>
      </c>
      <c r="H1626" s="164">
        <v>1754</v>
      </c>
      <c r="I1626" s="164">
        <v>92</v>
      </c>
      <c r="J1626" s="164">
        <v>103</v>
      </c>
    </row>
    <row r="1627" spans="1:10" ht="14.5" x14ac:dyDescent="0.35">
      <c r="A1627" s="162">
        <v>20508</v>
      </c>
      <c r="B1627" s="162" t="s">
        <v>1820</v>
      </c>
      <c r="D1627" s="163">
        <v>5.0999999999999996</v>
      </c>
      <c r="E1627" s="163" t="s">
        <v>195</v>
      </c>
      <c r="F1627" s="162">
        <v>2021</v>
      </c>
      <c r="G1627" s="164">
        <v>15929032</v>
      </c>
      <c r="H1627" s="164">
        <v>118086</v>
      </c>
      <c r="I1627" s="164">
        <v>7645</v>
      </c>
      <c r="J1627" s="164">
        <v>8617</v>
      </c>
    </row>
    <row r="1628" spans="1:10" ht="14.5" x14ac:dyDescent="0.35">
      <c r="A1628" s="162">
        <v>20508</v>
      </c>
      <c r="B1628" s="162" t="s">
        <v>1821</v>
      </c>
      <c r="D1628" s="163">
        <v>5.2</v>
      </c>
      <c r="E1628" s="163" t="s">
        <v>195</v>
      </c>
      <c r="F1628" s="162">
        <v>2021</v>
      </c>
      <c r="G1628" s="164">
        <v>12036519</v>
      </c>
      <c r="H1628" s="164">
        <v>123773</v>
      </c>
      <c r="I1628" s="164">
        <v>6743</v>
      </c>
      <c r="J1628" s="164">
        <v>7636</v>
      </c>
    </row>
    <row r="1629" spans="1:10" ht="14.5" x14ac:dyDescent="0.35">
      <c r="A1629" s="162">
        <v>20508</v>
      </c>
      <c r="B1629" s="162" t="s">
        <v>1822</v>
      </c>
      <c r="D1629" s="163">
        <v>9</v>
      </c>
      <c r="E1629" s="163" t="s">
        <v>195</v>
      </c>
      <c r="F1629" s="162">
        <v>2021</v>
      </c>
      <c r="G1629" s="164">
        <v>16609</v>
      </c>
      <c r="H1629" s="164">
        <v>128</v>
      </c>
      <c r="I1629" s="164">
        <v>-7</v>
      </c>
      <c r="J1629" s="164">
        <v>-6</v>
      </c>
    </row>
    <row r="1630" spans="1:10" ht="14.5" x14ac:dyDescent="0.35">
      <c r="A1630" s="162">
        <v>20508</v>
      </c>
      <c r="B1630" s="162" t="s">
        <v>1823</v>
      </c>
      <c r="D1630" s="163">
        <v>17.100000000000001</v>
      </c>
      <c r="E1630" s="163" t="s">
        <v>195</v>
      </c>
      <c r="F1630" s="162">
        <v>2021</v>
      </c>
      <c r="G1630" s="164">
        <v>2498628</v>
      </c>
      <c r="H1630" s="164">
        <v>40608</v>
      </c>
      <c r="I1630" s="164">
        <v>1958</v>
      </c>
      <c r="J1630" s="164">
        <v>2204</v>
      </c>
    </row>
    <row r="1631" spans="1:10" ht="14.5" x14ac:dyDescent="0.35">
      <c r="A1631" s="162">
        <v>20508</v>
      </c>
      <c r="B1631" s="162" t="s">
        <v>1824</v>
      </c>
      <c r="D1631" s="163">
        <v>17.2</v>
      </c>
      <c r="E1631" s="163" t="s">
        <v>195</v>
      </c>
      <c r="F1631" s="162">
        <v>2021</v>
      </c>
      <c r="G1631" s="164">
        <v>70170</v>
      </c>
      <c r="H1631" s="164">
        <v>126</v>
      </c>
      <c r="I1631" s="164">
        <v>11</v>
      </c>
      <c r="J1631" s="164">
        <v>13</v>
      </c>
    </row>
    <row r="1632" spans="1:10" ht="14.5" x14ac:dyDescent="0.35">
      <c r="A1632" s="162">
        <v>20508</v>
      </c>
      <c r="B1632" s="162" t="s">
        <v>1825</v>
      </c>
      <c r="D1632" s="163">
        <v>18</v>
      </c>
      <c r="E1632" s="163" t="s">
        <v>195</v>
      </c>
      <c r="F1632" s="162">
        <v>2021</v>
      </c>
      <c r="G1632" s="164">
        <v>527338</v>
      </c>
      <c r="H1632" s="164">
        <v>3047</v>
      </c>
      <c r="I1632" s="164">
        <v>254</v>
      </c>
      <c r="J1632" s="164">
        <v>286</v>
      </c>
    </row>
    <row r="1633" spans="1:10" ht="14.5" x14ac:dyDescent="0.35">
      <c r="A1633" s="162">
        <v>20508</v>
      </c>
      <c r="B1633" s="162" t="s">
        <v>1826</v>
      </c>
      <c r="D1633" s="163">
        <v>19.3</v>
      </c>
      <c r="E1633" s="163" t="s">
        <v>195</v>
      </c>
      <c r="F1633" s="162">
        <v>2021</v>
      </c>
      <c r="G1633" s="164">
        <v>52730</v>
      </c>
      <c r="H1633" s="164">
        <v>97396</v>
      </c>
      <c r="I1633" s="164">
        <v>4306</v>
      </c>
      <c r="J1633" s="164">
        <v>5088</v>
      </c>
    </row>
    <row r="1634" spans="1:10" ht="14.5" x14ac:dyDescent="0.35">
      <c r="A1634" s="162">
        <v>20508</v>
      </c>
      <c r="B1634" s="162" t="s">
        <v>1827</v>
      </c>
      <c r="D1634" s="163">
        <v>19.399999999999999</v>
      </c>
      <c r="E1634" s="163" t="s">
        <v>195</v>
      </c>
      <c r="F1634" s="162">
        <v>2021</v>
      </c>
      <c r="G1634" s="164">
        <v>17252527</v>
      </c>
      <c r="H1634" s="164">
        <v>0</v>
      </c>
      <c r="I1634" s="164">
        <v>0</v>
      </c>
      <c r="J1634" s="164">
        <v>0</v>
      </c>
    </row>
    <row r="1635" spans="1:10" ht="14.5" x14ac:dyDescent="0.35">
      <c r="A1635" s="162">
        <v>20508</v>
      </c>
      <c r="B1635" s="162" t="s">
        <v>1828</v>
      </c>
      <c r="D1635" s="163">
        <v>21.2</v>
      </c>
      <c r="E1635" s="163" t="s">
        <v>195</v>
      </c>
      <c r="F1635" s="162">
        <v>2021</v>
      </c>
      <c r="G1635" s="164">
        <v>3212784</v>
      </c>
      <c r="H1635" s="164">
        <v>21018</v>
      </c>
      <c r="I1635" s="164">
        <v>1005</v>
      </c>
      <c r="J1635" s="164">
        <v>1145</v>
      </c>
    </row>
    <row r="1636" spans="1:10" ht="14.5" x14ac:dyDescent="0.35">
      <c r="A1636" s="162">
        <v>20508</v>
      </c>
      <c r="B1636" s="162" t="s">
        <v>1829</v>
      </c>
      <c r="D1636" s="163">
        <v>23</v>
      </c>
      <c r="E1636" s="163" t="s">
        <v>195</v>
      </c>
      <c r="F1636" s="162">
        <v>2021</v>
      </c>
      <c r="G1636" s="164">
        <v>2697</v>
      </c>
      <c r="H1636" s="164">
        <v>20</v>
      </c>
      <c r="I1636" s="164">
        <v>1</v>
      </c>
      <c r="J1636" s="164">
        <v>1</v>
      </c>
    </row>
    <row r="1637" spans="1:10" ht="14.5" x14ac:dyDescent="0.35">
      <c r="A1637" s="162">
        <v>20516</v>
      </c>
      <c r="B1637" s="162" t="s">
        <v>1830</v>
      </c>
      <c r="D1637" s="163">
        <v>24</v>
      </c>
      <c r="E1637" s="163" t="s">
        <v>195</v>
      </c>
      <c r="F1637" s="162">
        <v>2021</v>
      </c>
      <c r="G1637" s="164">
        <v>5658606</v>
      </c>
      <c r="H1637" s="164">
        <v>37516</v>
      </c>
      <c r="I1637" s="164">
        <v>2382</v>
      </c>
      <c r="J1637" s="164">
        <v>5927</v>
      </c>
    </row>
    <row r="1638" spans="1:10" ht="14.5" x14ac:dyDescent="0.35">
      <c r="A1638" s="162">
        <v>20699</v>
      </c>
      <c r="B1638" s="162" t="s">
        <v>1831</v>
      </c>
      <c r="D1638" s="163">
        <v>2.4</v>
      </c>
      <c r="E1638" s="163" t="s">
        <v>195</v>
      </c>
      <c r="F1638" s="162">
        <v>2021</v>
      </c>
      <c r="G1638" s="164">
        <v>6816591</v>
      </c>
      <c r="H1638" s="164">
        <v>113712</v>
      </c>
      <c r="I1638" s="164">
        <v>934</v>
      </c>
      <c r="J1638" s="164">
        <v>2003</v>
      </c>
    </row>
    <row r="1639" spans="1:10" ht="14.5" x14ac:dyDescent="0.35">
      <c r="A1639" s="162">
        <v>20699</v>
      </c>
      <c r="B1639" s="162" t="s">
        <v>1832</v>
      </c>
      <c r="D1639" s="163">
        <v>5.0999999999999996</v>
      </c>
      <c r="E1639" s="163" t="s">
        <v>195</v>
      </c>
      <c r="F1639" s="162">
        <v>2021</v>
      </c>
      <c r="G1639" s="164">
        <v>11025193</v>
      </c>
      <c r="H1639" s="164">
        <v>63339</v>
      </c>
      <c r="I1639" s="164">
        <v>504</v>
      </c>
      <c r="J1639" s="164">
        <v>1132</v>
      </c>
    </row>
    <row r="1640" spans="1:10" ht="14.5" x14ac:dyDescent="0.35">
      <c r="A1640" s="162">
        <v>20699</v>
      </c>
      <c r="B1640" s="162" t="s">
        <v>1833</v>
      </c>
      <c r="D1640" s="163">
        <v>5.2</v>
      </c>
      <c r="E1640" s="163" t="s">
        <v>195</v>
      </c>
      <c r="F1640" s="162">
        <v>2021</v>
      </c>
      <c r="G1640" s="164">
        <v>4925461</v>
      </c>
      <c r="H1640" s="164">
        <v>50233</v>
      </c>
      <c r="I1640" s="164">
        <v>407</v>
      </c>
      <c r="J1640" s="164">
        <v>920</v>
      </c>
    </row>
    <row r="1641" spans="1:10" ht="14.5" x14ac:dyDescent="0.35">
      <c r="A1641" s="162">
        <v>20699</v>
      </c>
      <c r="B1641" s="162" t="s">
        <v>1834</v>
      </c>
      <c r="D1641" s="163">
        <v>9</v>
      </c>
      <c r="E1641" s="163" t="s">
        <v>195</v>
      </c>
      <c r="F1641" s="162">
        <v>2021</v>
      </c>
      <c r="G1641" s="164">
        <v>320942</v>
      </c>
      <c r="H1641" s="164">
        <v>26905</v>
      </c>
      <c r="I1641" s="164">
        <v>206</v>
      </c>
      <c r="J1641" s="164">
        <v>471</v>
      </c>
    </row>
    <row r="1642" spans="1:10" ht="14.5" x14ac:dyDescent="0.35">
      <c r="A1642" s="162">
        <v>20699</v>
      </c>
      <c r="B1642" s="162" t="s">
        <v>1835</v>
      </c>
      <c r="D1642" s="163">
        <v>11</v>
      </c>
      <c r="E1642" s="163" t="s">
        <v>195</v>
      </c>
      <c r="F1642" s="162">
        <v>2021</v>
      </c>
      <c r="G1642" s="164">
        <v>1355</v>
      </c>
      <c r="H1642" s="164">
        <v>697</v>
      </c>
      <c r="I1642" s="164">
        <v>5</v>
      </c>
      <c r="J1642" s="164">
        <v>21</v>
      </c>
    </row>
    <row r="1643" spans="1:10" ht="14.5" x14ac:dyDescent="0.35">
      <c r="A1643" s="162">
        <v>20699</v>
      </c>
      <c r="B1643" s="162" t="s">
        <v>1836</v>
      </c>
      <c r="D1643" s="163">
        <v>17.100000000000001</v>
      </c>
      <c r="E1643" s="163" t="s">
        <v>195</v>
      </c>
      <c r="F1643" s="162">
        <v>2021</v>
      </c>
      <c r="G1643" s="164">
        <v>96585553</v>
      </c>
      <c r="H1643" s="164">
        <v>985782</v>
      </c>
      <c r="I1643" s="164">
        <v>7556</v>
      </c>
      <c r="J1643" s="164">
        <v>17114</v>
      </c>
    </row>
    <row r="1644" spans="1:10" ht="14.5" x14ac:dyDescent="0.35">
      <c r="A1644" s="162">
        <v>20699</v>
      </c>
      <c r="B1644" s="162" t="s">
        <v>1837</v>
      </c>
      <c r="D1644" s="163">
        <v>17.2</v>
      </c>
      <c r="E1644" s="163" t="s">
        <v>195</v>
      </c>
      <c r="F1644" s="162">
        <v>2021</v>
      </c>
      <c r="G1644" s="164">
        <v>5559180</v>
      </c>
      <c r="H1644" s="164">
        <v>18429</v>
      </c>
      <c r="I1644" s="164">
        <v>171</v>
      </c>
      <c r="J1644" s="164">
        <v>380</v>
      </c>
    </row>
    <row r="1645" spans="1:10" ht="14.5" x14ac:dyDescent="0.35">
      <c r="A1645" s="162">
        <v>20699</v>
      </c>
      <c r="B1645" s="162" t="s">
        <v>1838</v>
      </c>
      <c r="D1645" s="163">
        <v>18</v>
      </c>
      <c r="E1645" s="163" t="s">
        <v>195</v>
      </c>
      <c r="F1645" s="162">
        <v>2021</v>
      </c>
      <c r="G1645" s="164">
        <v>5129262</v>
      </c>
      <c r="H1645" s="164">
        <v>43642</v>
      </c>
      <c r="I1645" s="164">
        <v>319</v>
      </c>
      <c r="J1645" s="164">
        <v>707</v>
      </c>
    </row>
    <row r="1646" spans="1:10" ht="14.5" x14ac:dyDescent="0.35">
      <c r="A1646" s="162">
        <v>20699</v>
      </c>
      <c r="B1646" s="162" t="s">
        <v>1839</v>
      </c>
      <c r="D1646" s="163">
        <v>19.3</v>
      </c>
      <c r="E1646" s="163" t="s">
        <v>195</v>
      </c>
      <c r="F1646" s="162">
        <v>2021</v>
      </c>
      <c r="G1646" s="164">
        <v>10675</v>
      </c>
      <c r="H1646" s="164">
        <v>115733</v>
      </c>
      <c r="I1646" s="164">
        <v>945</v>
      </c>
      <c r="J1646" s="164">
        <v>2179</v>
      </c>
    </row>
    <row r="1647" spans="1:10" ht="14.5" x14ac:dyDescent="0.35">
      <c r="A1647" s="162">
        <v>20699</v>
      </c>
      <c r="B1647" s="162" t="s">
        <v>1840</v>
      </c>
      <c r="D1647" s="163">
        <v>19.399999999999999</v>
      </c>
      <c r="E1647" s="163" t="s">
        <v>195</v>
      </c>
      <c r="F1647" s="162">
        <v>2021</v>
      </c>
      <c r="G1647" s="164">
        <v>13192764</v>
      </c>
      <c r="H1647" s="164">
        <v>0</v>
      </c>
      <c r="I1647" s="164">
        <v>0</v>
      </c>
      <c r="J1647" s="164">
        <v>0</v>
      </c>
    </row>
    <row r="1648" spans="1:10" ht="14.5" x14ac:dyDescent="0.35">
      <c r="A1648" s="162">
        <v>20699</v>
      </c>
      <c r="B1648" s="162" t="s">
        <v>1841</v>
      </c>
      <c r="D1648" s="163">
        <v>21.2</v>
      </c>
      <c r="E1648" s="163" t="s">
        <v>195</v>
      </c>
      <c r="F1648" s="162">
        <v>2021</v>
      </c>
      <c r="G1648" s="164">
        <v>733394</v>
      </c>
      <c r="H1648" s="164">
        <v>5483</v>
      </c>
      <c r="I1648" s="164">
        <v>48</v>
      </c>
      <c r="J1648" s="164">
        <v>113</v>
      </c>
    </row>
    <row r="1649" spans="1:10" ht="14.5" x14ac:dyDescent="0.35">
      <c r="A1649" s="162">
        <v>20702</v>
      </c>
      <c r="B1649" s="162" t="s">
        <v>1842</v>
      </c>
      <c r="D1649" s="163">
        <v>5.0999999999999996</v>
      </c>
      <c r="E1649" s="163" t="s">
        <v>195</v>
      </c>
      <c r="F1649" s="162">
        <v>2021</v>
      </c>
      <c r="G1649" s="164">
        <v>3478163</v>
      </c>
      <c r="H1649" s="164">
        <v>25831</v>
      </c>
      <c r="I1649" s="164">
        <v>711</v>
      </c>
      <c r="J1649" s="164">
        <v>1594</v>
      </c>
    </row>
    <row r="1650" spans="1:10" ht="14.5" x14ac:dyDescent="0.35">
      <c r="A1650" s="162">
        <v>20702</v>
      </c>
      <c r="B1650" s="162" t="s">
        <v>1843</v>
      </c>
      <c r="D1650" s="163">
        <v>5.2</v>
      </c>
      <c r="E1650" s="163" t="s">
        <v>195</v>
      </c>
      <c r="F1650" s="162">
        <v>2021</v>
      </c>
      <c r="G1650" s="164">
        <v>2160471</v>
      </c>
      <c r="H1650" s="164">
        <v>21033</v>
      </c>
      <c r="I1650" s="164">
        <v>540</v>
      </c>
      <c r="J1650" s="164">
        <v>1215</v>
      </c>
    </row>
    <row r="1651" spans="1:10" ht="14.5" x14ac:dyDescent="0.35">
      <c r="A1651" s="162">
        <v>20702</v>
      </c>
      <c r="B1651" s="162" t="s">
        <v>1844</v>
      </c>
      <c r="D1651" s="163">
        <v>9</v>
      </c>
      <c r="E1651" s="163" t="s">
        <v>195</v>
      </c>
      <c r="F1651" s="162">
        <v>2021</v>
      </c>
      <c r="G1651" s="164">
        <v>252936</v>
      </c>
      <c r="H1651" s="164">
        <v>1885</v>
      </c>
      <c r="I1651" s="164">
        <v>84</v>
      </c>
      <c r="J1651" s="164">
        <v>190</v>
      </c>
    </row>
    <row r="1652" spans="1:10" ht="14.5" x14ac:dyDescent="0.35">
      <c r="A1652" s="162">
        <v>20702</v>
      </c>
      <c r="B1652" s="162" t="s">
        <v>1845</v>
      </c>
      <c r="D1652" s="163">
        <v>17.100000000000001</v>
      </c>
      <c r="E1652" s="163" t="s">
        <v>195</v>
      </c>
      <c r="F1652" s="162">
        <v>2021</v>
      </c>
      <c r="G1652" s="164">
        <v>1535025</v>
      </c>
      <c r="H1652" s="164">
        <v>5086</v>
      </c>
      <c r="I1652" s="164">
        <v>157</v>
      </c>
      <c r="J1652" s="164">
        <v>352</v>
      </c>
    </row>
    <row r="1653" spans="1:10" ht="14.5" x14ac:dyDescent="0.35">
      <c r="A1653" s="162">
        <v>20702</v>
      </c>
      <c r="B1653" s="162" t="s">
        <v>1846</v>
      </c>
      <c r="D1653" s="163">
        <v>17.2</v>
      </c>
      <c r="E1653" s="163" t="s">
        <v>195</v>
      </c>
      <c r="F1653" s="162">
        <v>2021</v>
      </c>
      <c r="G1653" s="164">
        <v>3272170</v>
      </c>
      <c r="H1653" s="164">
        <v>30986</v>
      </c>
      <c r="I1653" s="164">
        <v>916</v>
      </c>
      <c r="J1653" s="164">
        <v>2056</v>
      </c>
    </row>
    <row r="1654" spans="1:10" ht="14.5" x14ac:dyDescent="0.35">
      <c r="A1654" s="162">
        <v>20702</v>
      </c>
      <c r="B1654" s="162" t="s">
        <v>1847</v>
      </c>
      <c r="D1654" s="163">
        <v>19.3</v>
      </c>
      <c r="E1654" s="163" t="s">
        <v>195</v>
      </c>
      <c r="F1654" s="162">
        <v>2021</v>
      </c>
      <c r="G1654" s="164">
        <v>769</v>
      </c>
      <c r="H1654" s="164">
        <v>3700</v>
      </c>
      <c r="I1654" s="164">
        <v>107</v>
      </c>
      <c r="J1654" s="164">
        <v>245</v>
      </c>
    </row>
    <row r="1655" spans="1:10" ht="14.5" x14ac:dyDescent="0.35">
      <c r="A1655" s="162">
        <v>20702</v>
      </c>
      <c r="B1655" s="162" t="s">
        <v>1848</v>
      </c>
      <c r="D1655" s="163">
        <v>19.399999999999999</v>
      </c>
      <c r="E1655" s="163" t="s">
        <v>195</v>
      </c>
      <c r="F1655" s="162">
        <v>2021</v>
      </c>
      <c r="G1655" s="164">
        <v>363784</v>
      </c>
      <c r="H1655" s="164">
        <v>0</v>
      </c>
      <c r="I1655" s="164">
        <v>0</v>
      </c>
      <c r="J1655" s="164">
        <v>0</v>
      </c>
    </row>
    <row r="1656" spans="1:10" ht="14.5" x14ac:dyDescent="0.35">
      <c r="A1656" s="162">
        <v>20702</v>
      </c>
      <c r="B1656" s="162" t="s">
        <v>1849</v>
      </c>
      <c r="D1656" s="163">
        <v>21.2</v>
      </c>
      <c r="E1656" s="163" t="s">
        <v>195</v>
      </c>
      <c r="F1656" s="162">
        <v>2021</v>
      </c>
      <c r="G1656" s="164">
        <v>35119</v>
      </c>
      <c r="H1656" s="164">
        <v>370</v>
      </c>
      <c r="I1656" s="164">
        <v>11</v>
      </c>
      <c r="J1656" s="164">
        <v>26</v>
      </c>
    </row>
    <row r="1657" spans="1:10" ht="14.5" x14ac:dyDescent="0.35">
      <c r="A1657" s="162">
        <v>20702</v>
      </c>
      <c r="B1657" s="162" t="s">
        <v>1850</v>
      </c>
      <c r="D1657" s="163">
        <v>23</v>
      </c>
      <c r="E1657" s="163" t="s">
        <v>195</v>
      </c>
      <c r="F1657" s="162">
        <v>2021</v>
      </c>
      <c r="G1657" s="164">
        <v>2072</v>
      </c>
      <c r="H1657" s="164">
        <v>171</v>
      </c>
      <c r="I1657" s="164">
        <v>4</v>
      </c>
      <c r="J1657" s="164">
        <v>8</v>
      </c>
    </row>
    <row r="1658" spans="1:10" ht="14.5" x14ac:dyDescent="0.35">
      <c r="A1658" s="162">
        <v>21075</v>
      </c>
      <c r="B1658" s="162" t="s">
        <v>1851</v>
      </c>
      <c r="D1658" s="163">
        <v>1</v>
      </c>
      <c r="E1658" s="163" t="s">
        <v>195</v>
      </c>
      <c r="F1658" s="162">
        <v>2021</v>
      </c>
      <c r="G1658" s="164">
        <v>2723304</v>
      </c>
      <c r="H1658" s="164">
        <v>2723</v>
      </c>
      <c r="I1658" s="164">
        <v>0</v>
      </c>
      <c r="J1658" s="164">
        <v>166</v>
      </c>
    </row>
    <row r="1659" spans="1:10" ht="14.5" x14ac:dyDescent="0.35">
      <c r="A1659" s="162">
        <v>21075</v>
      </c>
      <c r="B1659" s="162" t="s">
        <v>1852</v>
      </c>
      <c r="D1659" s="163">
        <v>2.1</v>
      </c>
      <c r="E1659" s="163" t="s">
        <v>195</v>
      </c>
      <c r="F1659" s="162">
        <v>2021</v>
      </c>
      <c r="G1659" s="164">
        <v>9377687</v>
      </c>
      <c r="H1659" s="164">
        <v>9378</v>
      </c>
      <c r="I1659" s="164">
        <v>0</v>
      </c>
      <c r="J1659" s="164">
        <v>572</v>
      </c>
    </row>
    <row r="1660" spans="1:10" ht="14.5" x14ac:dyDescent="0.35">
      <c r="A1660" s="162">
        <v>21075</v>
      </c>
      <c r="B1660" s="162" t="s">
        <v>1853</v>
      </c>
      <c r="D1660" s="163">
        <v>4</v>
      </c>
      <c r="E1660" s="163" t="s">
        <v>195</v>
      </c>
      <c r="F1660" s="162">
        <v>2021</v>
      </c>
      <c r="G1660" s="164">
        <v>19237854</v>
      </c>
      <c r="H1660" s="164">
        <v>19238</v>
      </c>
      <c r="I1660" s="164">
        <v>0</v>
      </c>
      <c r="J1660" s="164">
        <v>1174</v>
      </c>
    </row>
    <row r="1661" spans="1:10" ht="14.5" x14ac:dyDescent="0.35">
      <c r="A1661" s="162">
        <v>21075</v>
      </c>
      <c r="B1661" s="162" t="s">
        <v>1854</v>
      </c>
      <c r="D1661" s="163">
        <v>9</v>
      </c>
      <c r="E1661" s="163" t="s">
        <v>195</v>
      </c>
      <c r="F1661" s="162">
        <v>2021</v>
      </c>
      <c r="G1661" s="164">
        <v>1489</v>
      </c>
      <c r="H1661" s="164">
        <v>1</v>
      </c>
      <c r="I1661" s="164">
        <v>0</v>
      </c>
      <c r="J1661" s="164">
        <v>0</v>
      </c>
    </row>
    <row r="1662" spans="1:10" ht="14.5" x14ac:dyDescent="0.35">
      <c r="A1662" s="162">
        <v>21075</v>
      </c>
      <c r="B1662" s="162" t="s">
        <v>1855</v>
      </c>
      <c r="D1662" s="163">
        <v>17.100000000000001</v>
      </c>
      <c r="E1662" s="163" t="s">
        <v>195</v>
      </c>
      <c r="F1662" s="162">
        <v>2021</v>
      </c>
      <c r="G1662" s="164">
        <v>543144</v>
      </c>
      <c r="H1662" s="164">
        <v>535</v>
      </c>
      <c r="I1662" s="164">
        <v>0</v>
      </c>
      <c r="J1662" s="164">
        <v>33</v>
      </c>
    </row>
    <row r="1663" spans="1:10" ht="14.5" x14ac:dyDescent="0.35">
      <c r="A1663" s="162">
        <v>21105</v>
      </c>
      <c r="B1663" s="162" t="s">
        <v>1856</v>
      </c>
      <c r="D1663" s="163">
        <v>1</v>
      </c>
      <c r="E1663" s="163" t="s">
        <v>195</v>
      </c>
      <c r="F1663" s="162">
        <v>2021</v>
      </c>
      <c r="G1663" s="164">
        <v>11907736</v>
      </c>
      <c r="H1663" s="164">
        <v>39494</v>
      </c>
      <c r="I1663" s="164">
        <v>512</v>
      </c>
      <c r="J1663" s="164">
        <v>145</v>
      </c>
    </row>
    <row r="1664" spans="1:10" ht="14.5" x14ac:dyDescent="0.35">
      <c r="A1664" s="162">
        <v>21105</v>
      </c>
      <c r="B1664" s="162" t="s">
        <v>1857</v>
      </c>
      <c r="D1664" s="163">
        <v>2.1</v>
      </c>
      <c r="E1664" s="163" t="s">
        <v>195</v>
      </c>
      <c r="F1664" s="162">
        <v>2021</v>
      </c>
      <c r="G1664" s="164">
        <v>412</v>
      </c>
      <c r="H1664" s="164">
        <v>317</v>
      </c>
      <c r="I1664" s="164">
        <v>314</v>
      </c>
      <c r="J1664" s="164">
        <v>89</v>
      </c>
    </row>
    <row r="1665" spans="1:10" ht="14.5" x14ac:dyDescent="0.35">
      <c r="A1665" s="162">
        <v>21105</v>
      </c>
      <c r="B1665" s="162" t="s">
        <v>1858</v>
      </c>
      <c r="D1665" s="163">
        <v>5.0999999999999996</v>
      </c>
      <c r="E1665" s="163" t="s">
        <v>195</v>
      </c>
      <c r="F1665" s="162">
        <v>2021</v>
      </c>
      <c r="G1665" s="164">
        <v>449979</v>
      </c>
      <c r="H1665" s="164">
        <v>6706</v>
      </c>
      <c r="I1665" s="164">
        <v>1365</v>
      </c>
      <c r="J1665" s="164">
        <v>271</v>
      </c>
    </row>
    <row r="1666" spans="1:10" ht="14.5" x14ac:dyDescent="0.35">
      <c r="A1666" s="162">
        <v>21105</v>
      </c>
      <c r="B1666" s="162" t="s">
        <v>1859</v>
      </c>
      <c r="D1666" s="163">
        <v>5.2</v>
      </c>
      <c r="E1666" s="163" t="s">
        <v>195</v>
      </c>
      <c r="F1666" s="162">
        <v>2021</v>
      </c>
      <c r="G1666" s="164">
        <v>1002329</v>
      </c>
      <c r="H1666" s="164">
        <v>13527</v>
      </c>
      <c r="I1666" s="164">
        <v>2340</v>
      </c>
      <c r="J1666" s="164">
        <v>606</v>
      </c>
    </row>
    <row r="1667" spans="1:10" ht="14.5" x14ac:dyDescent="0.35">
      <c r="A1667" s="162">
        <v>21105</v>
      </c>
      <c r="B1667" s="162" t="s">
        <v>1860</v>
      </c>
      <c r="D1667" s="163">
        <v>9</v>
      </c>
      <c r="E1667" s="163" t="s">
        <v>195</v>
      </c>
      <c r="F1667" s="162">
        <v>2021</v>
      </c>
      <c r="G1667" s="164">
        <v>2668244</v>
      </c>
      <c r="H1667" s="164">
        <v>33621</v>
      </c>
      <c r="I1667" s="164">
        <v>8550</v>
      </c>
      <c r="J1667" s="164">
        <v>2639</v>
      </c>
    </row>
    <row r="1668" spans="1:10" ht="14.5" x14ac:dyDescent="0.35">
      <c r="A1668" s="162">
        <v>21105</v>
      </c>
      <c r="B1668" s="162" t="s">
        <v>1861</v>
      </c>
      <c r="D1668" s="163">
        <v>17.100000000000001</v>
      </c>
      <c r="E1668" s="163" t="s">
        <v>195</v>
      </c>
      <c r="F1668" s="162">
        <v>2021</v>
      </c>
      <c r="G1668" s="164">
        <v>8915076</v>
      </c>
      <c r="H1668" s="164">
        <v>110786</v>
      </c>
      <c r="I1668" s="164">
        <v>3339</v>
      </c>
      <c r="J1668" s="164">
        <v>750</v>
      </c>
    </row>
    <row r="1669" spans="1:10" ht="14.5" x14ac:dyDescent="0.35">
      <c r="A1669" s="162">
        <v>21105</v>
      </c>
      <c r="B1669" s="162" t="s">
        <v>1862</v>
      </c>
      <c r="D1669" s="163">
        <v>17.2</v>
      </c>
      <c r="E1669" s="163" t="s">
        <v>195</v>
      </c>
      <c r="F1669" s="162">
        <v>2021</v>
      </c>
      <c r="G1669" s="164">
        <v>3451084</v>
      </c>
      <c r="H1669" s="164">
        <v>36927</v>
      </c>
      <c r="I1669" s="164">
        <v>1047</v>
      </c>
      <c r="J1669" s="164">
        <v>193</v>
      </c>
    </row>
    <row r="1670" spans="1:10" ht="14.5" x14ac:dyDescent="0.35">
      <c r="A1670" s="162">
        <v>21105</v>
      </c>
      <c r="B1670" s="162" t="s">
        <v>1863</v>
      </c>
      <c r="D1670" s="163">
        <v>18</v>
      </c>
      <c r="E1670" s="163" t="s">
        <v>195</v>
      </c>
      <c r="F1670" s="162">
        <v>2021</v>
      </c>
      <c r="G1670" s="164">
        <v>1437366</v>
      </c>
      <c r="H1670" s="164">
        <v>13931</v>
      </c>
      <c r="I1670" s="164">
        <v>0</v>
      </c>
      <c r="J1670" s="164">
        <v>0</v>
      </c>
    </row>
    <row r="1671" spans="1:10" ht="14.5" x14ac:dyDescent="0.35">
      <c r="A1671" s="162">
        <v>21105</v>
      </c>
      <c r="B1671" s="162" t="s">
        <v>1864</v>
      </c>
      <c r="D1671" s="163">
        <v>19.3</v>
      </c>
      <c r="E1671" s="163" t="s">
        <v>195</v>
      </c>
      <c r="F1671" s="162">
        <v>2021</v>
      </c>
      <c r="G1671" s="164">
        <v>6702</v>
      </c>
      <c r="H1671" s="164">
        <v>17947</v>
      </c>
      <c r="I1671" s="164">
        <v>6817</v>
      </c>
      <c r="J1671" s="164">
        <v>1407</v>
      </c>
    </row>
    <row r="1672" spans="1:10" ht="14.5" x14ac:dyDescent="0.35">
      <c r="A1672" s="162">
        <v>21105</v>
      </c>
      <c r="B1672" s="162" t="s">
        <v>1865</v>
      </c>
      <c r="D1672" s="163">
        <v>19.399999999999999</v>
      </c>
      <c r="E1672" s="163" t="s">
        <v>195</v>
      </c>
      <c r="F1672" s="162">
        <v>2021</v>
      </c>
      <c r="G1672" s="164">
        <v>2145987</v>
      </c>
      <c r="H1672" s="164">
        <v>0</v>
      </c>
      <c r="I1672" s="164">
        <v>0</v>
      </c>
      <c r="J1672" s="164">
        <v>0</v>
      </c>
    </row>
    <row r="1673" spans="1:10" ht="14.5" x14ac:dyDescent="0.35">
      <c r="A1673" s="162">
        <v>21105</v>
      </c>
      <c r="B1673" s="162" t="s">
        <v>1866</v>
      </c>
      <c r="D1673" s="163">
        <v>21.2</v>
      </c>
      <c r="E1673" s="163" t="s">
        <v>195</v>
      </c>
      <c r="F1673" s="162">
        <v>2021</v>
      </c>
      <c r="G1673" s="164">
        <v>1278792</v>
      </c>
      <c r="H1673" s="164">
        <v>17706</v>
      </c>
      <c r="I1673" s="164">
        <v>1405</v>
      </c>
      <c r="J1673" s="164">
        <v>370</v>
      </c>
    </row>
    <row r="1674" spans="1:10" ht="14.5" x14ac:dyDescent="0.35">
      <c r="A1674" s="162">
        <v>21105</v>
      </c>
      <c r="B1674" s="162" t="s">
        <v>1867</v>
      </c>
      <c r="D1674" s="163">
        <v>23</v>
      </c>
      <c r="E1674" s="163" t="s">
        <v>195</v>
      </c>
      <c r="F1674" s="162">
        <v>2021</v>
      </c>
      <c r="G1674" s="164">
        <v>155878</v>
      </c>
      <c r="H1674" s="164">
        <v>739</v>
      </c>
      <c r="I1674" s="164">
        <v>371</v>
      </c>
      <c r="J1674" s="164">
        <v>69</v>
      </c>
    </row>
    <row r="1675" spans="1:10" ht="14.5" x14ac:dyDescent="0.35">
      <c r="A1675" s="162">
        <v>21105</v>
      </c>
      <c r="B1675" s="162" t="s">
        <v>1868</v>
      </c>
      <c r="D1675" s="163">
        <v>24</v>
      </c>
      <c r="E1675" s="163" t="s">
        <v>195</v>
      </c>
      <c r="F1675" s="162">
        <v>2021</v>
      </c>
      <c r="G1675" s="164">
        <v>814126</v>
      </c>
      <c r="H1675" s="164">
        <v>4960</v>
      </c>
      <c r="I1675" s="164">
        <v>7320</v>
      </c>
      <c r="J1675" s="164">
        <v>598</v>
      </c>
    </row>
    <row r="1676" spans="1:10" ht="14.5" x14ac:dyDescent="0.35">
      <c r="A1676" s="162">
        <v>21113</v>
      </c>
      <c r="B1676" s="162" t="s">
        <v>1869</v>
      </c>
      <c r="D1676" s="163">
        <v>5.0999999999999996</v>
      </c>
      <c r="E1676" s="163" t="s">
        <v>195</v>
      </c>
      <c r="F1676" s="162">
        <v>2021</v>
      </c>
      <c r="G1676" s="164">
        <v>1732584</v>
      </c>
      <c r="H1676" s="164">
        <v>20035</v>
      </c>
      <c r="I1676" s="164">
        <v>4853</v>
      </c>
      <c r="J1676" s="164">
        <v>964</v>
      </c>
    </row>
    <row r="1677" spans="1:10" ht="14.5" x14ac:dyDescent="0.35">
      <c r="A1677" s="162">
        <v>21113</v>
      </c>
      <c r="B1677" s="162" t="s">
        <v>1870</v>
      </c>
      <c r="D1677" s="163">
        <v>5.2</v>
      </c>
      <c r="E1677" s="163" t="s">
        <v>195</v>
      </c>
      <c r="F1677" s="162">
        <v>2021</v>
      </c>
      <c r="G1677" s="164">
        <v>6341761</v>
      </c>
      <c r="H1677" s="164">
        <v>44581</v>
      </c>
      <c r="I1677" s="164">
        <v>8324</v>
      </c>
      <c r="J1677" s="164">
        <v>2158</v>
      </c>
    </row>
    <row r="1678" spans="1:10" ht="14.5" x14ac:dyDescent="0.35">
      <c r="A1678" s="162">
        <v>21113</v>
      </c>
      <c r="B1678" s="162" t="s">
        <v>1871</v>
      </c>
      <c r="D1678" s="163">
        <v>9</v>
      </c>
      <c r="E1678" s="163" t="s">
        <v>195</v>
      </c>
      <c r="F1678" s="162">
        <v>2021</v>
      </c>
      <c r="G1678" s="164">
        <v>15999742</v>
      </c>
      <c r="H1678" s="164">
        <v>296391</v>
      </c>
      <c r="I1678" s="164">
        <v>30412</v>
      </c>
      <c r="J1678" s="164">
        <v>9400</v>
      </c>
    </row>
    <row r="1679" spans="1:10" ht="14.5" x14ac:dyDescent="0.35">
      <c r="A1679" s="162">
        <v>21113</v>
      </c>
      <c r="B1679" s="162" t="s">
        <v>1872</v>
      </c>
      <c r="D1679" s="163">
        <v>17.100000000000001</v>
      </c>
      <c r="E1679" s="163" t="s">
        <v>195</v>
      </c>
      <c r="F1679" s="162">
        <v>2021</v>
      </c>
      <c r="G1679" s="164">
        <v>6374535</v>
      </c>
      <c r="H1679" s="164">
        <v>102710</v>
      </c>
      <c r="I1679" s="164">
        <v>11877</v>
      </c>
      <c r="J1679" s="164">
        <v>2673</v>
      </c>
    </row>
    <row r="1680" spans="1:10" ht="14.5" x14ac:dyDescent="0.35">
      <c r="A1680" s="162">
        <v>21113</v>
      </c>
      <c r="B1680" s="162" t="s">
        <v>1873</v>
      </c>
      <c r="D1680" s="163">
        <v>17.2</v>
      </c>
      <c r="E1680" s="163" t="s">
        <v>195</v>
      </c>
      <c r="F1680" s="162">
        <v>2021</v>
      </c>
      <c r="G1680" s="164">
        <v>1505649</v>
      </c>
      <c r="H1680" s="164">
        <v>16042</v>
      </c>
      <c r="I1680" s="164">
        <v>3725</v>
      </c>
      <c r="J1680" s="164">
        <v>687</v>
      </c>
    </row>
    <row r="1681" spans="1:10" ht="14.5" x14ac:dyDescent="0.35">
      <c r="A1681" s="162">
        <v>21113</v>
      </c>
      <c r="B1681" s="162" t="s">
        <v>1874</v>
      </c>
      <c r="D1681" s="163">
        <v>18</v>
      </c>
      <c r="E1681" s="163" t="s">
        <v>195</v>
      </c>
      <c r="F1681" s="162">
        <v>2021</v>
      </c>
      <c r="G1681" s="164">
        <v>63970</v>
      </c>
      <c r="H1681" s="164">
        <v>1408</v>
      </c>
      <c r="I1681" s="164">
        <v>0</v>
      </c>
      <c r="J1681" s="164">
        <v>0</v>
      </c>
    </row>
    <row r="1682" spans="1:10" ht="14.5" x14ac:dyDescent="0.35">
      <c r="A1682" s="162">
        <v>21113</v>
      </c>
      <c r="B1682" s="162" t="s">
        <v>1875</v>
      </c>
      <c r="D1682" s="163">
        <v>19.3</v>
      </c>
      <c r="E1682" s="163" t="s">
        <v>195</v>
      </c>
      <c r="F1682" s="162">
        <v>2021</v>
      </c>
      <c r="G1682" s="164">
        <v>59159</v>
      </c>
      <c r="H1682" s="164">
        <v>112077</v>
      </c>
      <c r="I1682" s="164">
        <v>24246</v>
      </c>
      <c r="J1682" s="164">
        <v>5011</v>
      </c>
    </row>
    <row r="1683" spans="1:10" ht="14.5" x14ac:dyDescent="0.35">
      <c r="A1683" s="162">
        <v>21113</v>
      </c>
      <c r="B1683" s="162" t="s">
        <v>1876</v>
      </c>
      <c r="D1683" s="163">
        <v>19.399999999999999</v>
      </c>
      <c r="E1683" s="163" t="s">
        <v>195</v>
      </c>
      <c r="F1683" s="162">
        <v>2021</v>
      </c>
      <c r="G1683" s="164">
        <v>18168496</v>
      </c>
      <c r="H1683" s="164">
        <v>0</v>
      </c>
      <c r="I1683" s="164">
        <v>0</v>
      </c>
      <c r="J1683" s="164">
        <v>0</v>
      </c>
    </row>
    <row r="1684" spans="1:10" ht="14.5" x14ac:dyDescent="0.35">
      <c r="A1684" s="162">
        <v>21113</v>
      </c>
      <c r="B1684" s="162" t="s">
        <v>1877</v>
      </c>
      <c r="D1684" s="163">
        <v>21.2</v>
      </c>
      <c r="E1684" s="163" t="s">
        <v>195</v>
      </c>
      <c r="F1684" s="162">
        <v>2021</v>
      </c>
      <c r="G1684" s="164">
        <v>4303711</v>
      </c>
      <c r="H1684" s="164">
        <v>26838</v>
      </c>
      <c r="I1684" s="164">
        <v>4998</v>
      </c>
      <c r="J1684" s="164">
        <v>1316</v>
      </c>
    </row>
    <row r="1685" spans="1:10" ht="14.5" x14ac:dyDescent="0.35">
      <c r="A1685" s="162">
        <v>21113</v>
      </c>
      <c r="B1685" s="162" t="s">
        <v>1878</v>
      </c>
      <c r="D1685" s="163">
        <v>23</v>
      </c>
      <c r="E1685" s="163" t="s">
        <v>195</v>
      </c>
      <c r="F1685" s="162">
        <v>2021</v>
      </c>
      <c r="G1685" s="164">
        <v>312010</v>
      </c>
      <c r="H1685" s="164">
        <v>12058</v>
      </c>
      <c r="I1685" s="164">
        <v>1320</v>
      </c>
      <c r="J1685" s="164">
        <v>245</v>
      </c>
    </row>
    <row r="1686" spans="1:10" ht="14.5" x14ac:dyDescent="0.35">
      <c r="A1686" s="162">
        <v>21113</v>
      </c>
      <c r="B1686" s="162" t="s">
        <v>1879</v>
      </c>
      <c r="D1686" s="163">
        <v>24</v>
      </c>
      <c r="E1686" s="163" t="s">
        <v>195</v>
      </c>
      <c r="F1686" s="162">
        <v>2021</v>
      </c>
      <c r="G1686" s="164">
        <v>12273154</v>
      </c>
      <c r="H1686" s="164">
        <v>139820</v>
      </c>
      <c r="I1686" s="164">
        <v>26037</v>
      </c>
      <c r="J1686" s="164">
        <v>2129</v>
      </c>
    </row>
    <row r="1687" spans="1:10" ht="14.5" x14ac:dyDescent="0.35">
      <c r="A1687" s="162">
        <v>21172</v>
      </c>
      <c r="B1687" s="162" t="s">
        <v>1880</v>
      </c>
      <c r="D1687" s="163">
        <v>1</v>
      </c>
      <c r="E1687" s="163" t="s">
        <v>195</v>
      </c>
      <c r="F1687" s="162">
        <v>2021</v>
      </c>
      <c r="G1687" s="164">
        <v>60</v>
      </c>
      <c r="H1687" s="164">
        <v>51</v>
      </c>
      <c r="I1687" s="164">
        <v>2</v>
      </c>
      <c r="J1687" s="164">
        <v>3</v>
      </c>
    </row>
    <row r="1688" spans="1:10" ht="14.5" x14ac:dyDescent="0.35">
      <c r="A1688" s="162">
        <v>21172</v>
      </c>
      <c r="B1688" s="162" t="s">
        <v>1881</v>
      </c>
      <c r="D1688" s="163">
        <v>2.1</v>
      </c>
      <c r="E1688" s="163" t="s">
        <v>195</v>
      </c>
      <c r="F1688" s="162">
        <v>2021</v>
      </c>
      <c r="G1688" s="164">
        <v>1414</v>
      </c>
      <c r="H1688" s="164">
        <v>46</v>
      </c>
      <c r="I1688" s="164">
        <v>2</v>
      </c>
      <c r="J1688" s="164">
        <v>3</v>
      </c>
    </row>
    <row r="1689" spans="1:10" ht="14.5" x14ac:dyDescent="0.35">
      <c r="A1689" s="162">
        <v>21172</v>
      </c>
      <c r="B1689" s="162" t="s">
        <v>1882</v>
      </c>
      <c r="D1689" s="163">
        <v>5.0999999999999996</v>
      </c>
      <c r="E1689" s="163" t="s">
        <v>195</v>
      </c>
      <c r="F1689" s="162">
        <v>2021</v>
      </c>
      <c r="G1689" s="164">
        <v>178216</v>
      </c>
      <c r="H1689" s="164">
        <v>2505</v>
      </c>
      <c r="I1689" s="164">
        <v>103</v>
      </c>
      <c r="J1689" s="164">
        <v>168</v>
      </c>
    </row>
    <row r="1690" spans="1:10" ht="14.5" x14ac:dyDescent="0.35">
      <c r="A1690" s="162">
        <v>21172</v>
      </c>
      <c r="B1690" s="162" t="s">
        <v>1883</v>
      </c>
      <c r="D1690" s="163">
        <v>5.2</v>
      </c>
      <c r="E1690" s="163" t="s">
        <v>195</v>
      </c>
      <c r="F1690" s="162">
        <v>2021</v>
      </c>
      <c r="G1690" s="164">
        <v>43178</v>
      </c>
      <c r="H1690" s="164">
        <v>638</v>
      </c>
      <c r="I1690" s="164">
        <v>48</v>
      </c>
      <c r="J1690" s="164">
        <v>78</v>
      </c>
    </row>
    <row r="1691" spans="1:10" ht="14.5" x14ac:dyDescent="0.35">
      <c r="A1691" s="162">
        <v>21172</v>
      </c>
      <c r="B1691" s="162" t="s">
        <v>1884</v>
      </c>
      <c r="D1691" s="163">
        <v>9</v>
      </c>
      <c r="E1691" s="163" t="s">
        <v>195</v>
      </c>
      <c r="F1691" s="162">
        <v>2021</v>
      </c>
      <c r="G1691" s="164">
        <v>34757</v>
      </c>
      <c r="H1691" s="164">
        <v>885</v>
      </c>
      <c r="I1691" s="164">
        <v>37</v>
      </c>
      <c r="J1691" s="164">
        <v>60</v>
      </c>
    </row>
    <row r="1692" spans="1:10" ht="14.5" x14ac:dyDescent="0.35">
      <c r="A1692" s="162">
        <v>21172</v>
      </c>
      <c r="B1692" s="162" t="s">
        <v>1885</v>
      </c>
      <c r="D1692" s="163">
        <v>17.100000000000001</v>
      </c>
      <c r="E1692" s="163" t="s">
        <v>195</v>
      </c>
      <c r="F1692" s="162">
        <v>2021</v>
      </c>
      <c r="G1692" s="164">
        <v>2974656</v>
      </c>
      <c r="H1692" s="164">
        <v>32271</v>
      </c>
      <c r="I1692" s="164">
        <v>1311</v>
      </c>
      <c r="J1692" s="164">
        <v>2134</v>
      </c>
    </row>
    <row r="1693" spans="1:10" ht="14.5" x14ac:dyDescent="0.35">
      <c r="A1693" s="162">
        <v>21172</v>
      </c>
      <c r="B1693" s="162" t="s">
        <v>1886</v>
      </c>
      <c r="D1693" s="163">
        <v>17.2</v>
      </c>
      <c r="E1693" s="163" t="s">
        <v>195</v>
      </c>
      <c r="F1693" s="162">
        <v>2021</v>
      </c>
      <c r="G1693" s="164">
        <v>1000</v>
      </c>
      <c r="H1693" s="164">
        <v>75</v>
      </c>
      <c r="I1693" s="164">
        <v>4</v>
      </c>
      <c r="J1693" s="164">
        <v>7</v>
      </c>
    </row>
    <row r="1694" spans="1:10" ht="14.5" x14ac:dyDescent="0.35">
      <c r="A1694" s="162">
        <v>21172</v>
      </c>
      <c r="B1694" s="162" t="s">
        <v>1887</v>
      </c>
      <c r="D1694" s="163">
        <v>19.3</v>
      </c>
      <c r="E1694" s="163" t="s">
        <v>195</v>
      </c>
      <c r="F1694" s="162">
        <v>2021</v>
      </c>
      <c r="G1694" s="164">
        <v>38744</v>
      </c>
      <c r="H1694" s="164">
        <v>53126</v>
      </c>
      <c r="I1694" s="164">
        <v>2287</v>
      </c>
      <c r="J1694" s="164">
        <v>3724</v>
      </c>
    </row>
    <row r="1695" spans="1:10" ht="14.5" x14ac:dyDescent="0.35">
      <c r="A1695" s="162">
        <v>21172</v>
      </c>
      <c r="B1695" s="162" t="s">
        <v>1888</v>
      </c>
      <c r="D1695" s="163">
        <v>19.399999999999999</v>
      </c>
      <c r="E1695" s="163" t="s">
        <v>195</v>
      </c>
      <c r="F1695" s="162">
        <v>2021</v>
      </c>
      <c r="G1695" s="164">
        <v>4423904</v>
      </c>
      <c r="H1695" s="164">
        <v>0</v>
      </c>
      <c r="I1695" s="164">
        <v>0</v>
      </c>
      <c r="J1695" s="164">
        <v>0</v>
      </c>
    </row>
    <row r="1696" spans="1:10" ht="14.5" x14ac:dyDescent="0.35">
      <c r="A1696" s="162">
        <v>21172</v>
      </c>
      <c r="B1696" s="162" t="s">
        <v>1889</v>
      </c>
      <c r="D1696" s="163">
        <v>21.2</v>
      </c>
      <c r="E1696" s="163" t="s">
        <v>195</v>
      </c>
      <c r="F1696" s="162">
        <v>2021</v>
      </c>
      <c r="G1696" s="164">
        <v>687658</v>
      </c>
      <c r="H1696" s="164">
        <v>13298</v>
      </c>
      <c r="I1696" s="164">
        <v>585</v>
      </c>
      <c r="J1696" s="164">
        <v>953</v>
      </c>
    </row>
    <row r="1697" spans="1:10" ht="14.5" x14ac:dyDescent="0.35">
      <c r="A1697" s="162">
        <v>21180</v>
      </c>
      <c r="B1697" s="162" t="s">
        <v>1890</v>
      </c>
      <c r="D1697" s="163">
        <v>1</v>
      </c>
      <c r="E1697" s="163" t="s">
        <v>195</v>
      </c>
      <c r="F1697" s="162">
        <v>2021</v>
      </c>
      <c r="G1697" s="164">
        <v>1617738</v>
      </c>
      <c r="H1697" s="164">
        <v>9421</v>
      </c>
      <c r="I1697" s="164">
        <v>1178</v>
      </c>
      <c r="J1697" s="164">
        <v>914</v>
      </c>
    </row>
    <row r="1698" spans="1:10" ht="14.5" x14ac:dyDescent="0.35">
      <c r="A1698" s="162">
        <v>21180</v>
      </c>
      <c r="B1698" s="162" t="s">
        <v>1891</v>
      </c>
      <c r="D1698" s="163">
        <v>2.1</v>
      </c>
      <c r="E1698" s="163" t="s">
        <v>195</v>
      </c>
      <c r="F1698" s="162">
        <v>2021</v>
      </c>
      <c r="G1698" s="164">
        <v>6619815</v>
      </c>
      <c r="H1698" s="164">
        <v>24868</v>
      </c>
      <c r="I1698" s="164">
        <v>3179</v>
      </c>
      <c r="J1698" s="164">
        <v>2511</v>
      </c>
    </row>
    <row r="1699" spans="1:10" ht="14.5" x14ac:dyDescent="0.35">
      <c r="A1699" s="162">
        <v>21180</v>
      </c>
      <c r="B1699" s="162" t="s">
        <v>1892</v>
      </c>
      <c r="D1699" s="163">
        <v>9</v>
      </c>
      <c r="E1699" s="163" t="s">
        <v>195</v>
      </c>
      <c r="F1699" s="162">
        <v>2021</v>
      </c>
      <c r="G1699" s="164">
        <v>24709067</v>
      </c>
      <c r="H1699" s="164">
        <v>160843</v>
      </c>
      <c r="I1699" s="164">
        <v>6437</v>
      </c>
      <c r="J1699" s="164">
        <v>4511</v>
      </c>
    </row>
    <row r="1700" spans="1:10" ht="14.5" x14ac:dyDescent="0.35">
      <c r="A1700" s="162">
        <v>21180</v>
      </c>
      <c r="B1700" s="162" t="s">
        <v>1893</v>
      </c>
      <c r="D1700" s="163">
        <v>17.100000000000001</v>
      </c>
      <c r="E1700" s="163" t="s">
        <v>195</v>
      </c>
      <c r="F1700" s="162">
        <v>2021</v>
      </c>
      <c r="G1700" s="164">
        <v>5660583</v>
      </c>
      <c r="H1700" s="164">
        <v>40741</v>
      </c>
      <c r="I1700" s="164">
        <v>4771</v>
      </c>
      <c r="J1700" s="164">
        <v>3728</v>
      </c>
    </row>
    <row r="1701" spans="1:10" ht="14.5" x14ac:dyDescent="0.35">
      <c r="A1701" s="162">
        <v>21180</v>
      </c>
      <c r="B1701" s="162" t="s">
        <v>1894</v>
      </c>
      <c r="D1701" s="163">
        <v>17.2</v>
      </c>
      <c r="E1701" s="163" t="s">
        <v>195</v>
      </c>
      <c r="F1701" s="162">
        <v>2021</v>
      </c>
      <c r="G1701" s="164">
        <v>366854</v>
      </c>
      <c r="H1701" s="164">
        <v>3029</v>
      </c>
      <c r="I1701" s="164">
        <v>416</v>
      </c>
      <c r="J1701" s="164">
        <v>320</v>
      </c>
    </row>
    <row r="1702" spans="1:10" ht="14.5" x14ac:dyDescent="0.35">
      <c r="A1702" s="162">
        <v>21180</v>
      </c>
      <c r="B1702" s="162" t="s">
        <v>1895</v>
      </c>
      <c r="D1702" s="163">
        <v>18</v>
      </c>
      <c r="E1702" s="163" t="s">
        <v>195</v>
      </c>
      <c r="F1702" s="162">
        <v>2021</v>
      </c>
      <c r="G1702" s="164">
        <v>1741214</v>
      </c>
      <c r="H1702" s="164">
        <v>10998</v>
      </c>
      <c r="I1702" s="164">
        <v>1208</v>
      </c>
      <c r="J1702" s="164">
        <v>927</v>
      </c>
    </row>
    <row r="1703" spans="1:10" ht="14.5" x14ac:dyDescent="0.35">
      <c r="A1703" s="162">
        <v>21180</v>
      </c>
      <c r="B1703" s="162" t="s">
        <v>1896</v>
      </c>
      <c r="D1703" s="163">
        <v>19.100000000000001</v>
      </c>
      <c r="E1703" s="163" t="s">
        <v>195</v>
      </c>
      <c r="F1703" s="162">
        <v>2021</v>
      </c>
      <c r="G1703" s="164">
        <v>93061</v>
      </c>
      <c r="H1703" s="164">
        <v>19902</v>
      </c>
      <c r="I1703" s="164">
        <v>1774</v>
      </c>
      <c r="J1703" s="164">
        <v>3092</v>
      </c>
    </row>
    <row r="1704" spans="1:10" ht="14.5" x14ac:dyDescent="0.35">
      <c r="A1704" s="162">
        <v>21180</v>
      </c>
      <c r="B1704" s="162" t="s">
        <v>1897</v>
      </c>
      <c r="D1704" s="163">
        <v>19.2</v>
      </c>
      <c r="E1704" s="163" t="s">
        <v>195</v>
      </c>
      <c r="F1704" s="162">
        <v>2021</v>
      </c>
      <c r="G1704" s="164">
        <v>2303019</v>
      </c>
      <c r="H1704" s="164">
        <v>0</v>
      </c>
      <c r="I1704" s="164">
        <v>0</v>
      </c>
      <c r="J1704" s="164">
        <v>0</v>
      </c>
    </row>
    <row r="1705" spans="1:10" ht="14.5" x14ac:dyDescent="0.35">
      <c r="A1705" s="162">
        <v>21180</v>
      </c>
      <c r="B1705" s="162" t="s">
        <v>1898</v>
      </c>
      <c r="D1705" s="163">
        <v>19.3</v>
      </c>
      <c r="E1705" s="163" t="s">
        <v>195</v>
      </c>
      <c r="F1705" s="162">
        <v>2021</v>
      </c>
      <c r="G1705" s="164">
        <v>501563</v>
      </c>
      <c r="H1705" s="164">
        <v>420735</v>
      </c>
      <c r="I1705" s="164">
        <v>16793</v>
      </c>
      <c r="J1705" s="164">
        <v>15357</v>
      </c>
    </row>
    <row r="1706" spans="1:10" ht="14.5" x14ac:dyDescent="0.35">
      <c r="A1706" s="162">
        <v>21180</v>
      </c>
      <c r="B1706" s="162" t="s">
        <v>1899</v>
      </c>
      <c r="D1706" s="163">
        <v>19.399999999999999</v>
      </c>
      <c r="E1706" s="163" t="s">
        <v>195</v>
      </c>
      <c r="F1706" s="162">
        <v>2021</v>
      </c>
      <c r="G1706" s="164">
        <v>47427678</v>
      </c>
      <c r="H1706" s="164">
        <v>0</v>
      </c>
      <c r="I1706" s="164">
        <v>0</v>
      </c>
      <c r="J1706" s="164">
        <v>0</v>
      </c>
    </row>
    <row r="1707" spans="1:10" ht="14.5" x14ac:dyDescent="0.35">
      <c r="A1707" s="162">
        <v>21180</v>
      </c>
      <c r="B1707" s="162" t="s">
        <v>1900</v>
      </c>
      <c r="D1707" s="163">
        <v>21.1</v>
      </c>
      <c r="E1707" s="163" t="s">
        <v>195</v>
      </c>
      <c r="F1707" s="162">
        <v>2021</v>
      </c>
      <c r="G1707" s="164">
        <v>4317742</v>
      </c>
      <c r="H1707" s="164">
        <v>28202</v>
      </c>
      <c r="I1707" s="164">
        <v>2210</v>
      </c>
      <c r="J1707" s="164">
        <v>3845</v>
      </c>
    </row>
    <row r="1708" spans="1:10" ht="14.5" x14ac:dyDescent="0.35">
      <c r="A1708" s="162">
        <v>21180</v>
      </c>
      <c r="B1708" s="162" t="s">
        <v>1901</v>
      </c>
      <c r="D1708" s="163">
        <v>21.2</v>
      </c>
      <c r="E1708" s="163" t="s">
        <v>195</v>
      </c>
      <c r="F1708" s="162">
        <v>2021</v>
      </c>
      <c r="G1708" s="164">
        <v>12245539</v>
      </c>
      <c r="H1708" s="164">
        <v>128399</v>
      </c>
      <c r="I1708" s="164">
        <v>5167</v>
      </c>
      <c r="J1708" s="164">
        <v>4647</v>
      </c>
    </row>
    <row r="1709" spans="1:10" ht="14.5" x14ac:dyDescent="0.35">
      <c r="A1709" s="162">
        <v>21180</v>
      </c>
      <c r="B1709" s="162" t="s">
        <v>1902</v>
      </c>
      <c r="D1709" s="163">
        <v>23</v>
      </c>
      <c r="E1709" s="163" t="s">
        <v>195</v>
      </c>
      <c r="F1709" s="162">
        <v>2021</v>
      </c>
      <c r="G1709" s="164">
        <v>222814</v>
      </c>
      <c r="H1709" s="164">
        <v>2000</v>
      </c>
      <c r="I1709" s="164">
        <v>299</v>
      </c>
      <c r="J1709" s="164">
        <v>273</v>
      </c>
    </row>
    <row r="1710" spans="1:10" ht="14.5" x14ac:dyDescent="0.35">
      <c r="A1710" s="162">
        <v>21180</v>
      </c>
      <c r="B1710" s="162" t="s">
        <v>1903</v>
      </c>
      <c r="D1710" s="163">
        <v>24</v>
      </c>
      <c r="E1710" s="163" t="s">
        <v>195</v>
      </c>
      <c r="F1710" s="162">
        <v>2021</v>
      </c>
      <c r="G1710" s="164">
        <v>19984</v>
      </c>
      <c r="H1710" s="164">
        <v>392</v>
      </c>
      <c r="I1710" s="164">
        <v>197</v>
      </c>
      <c r="J1710" s="164">
        <v>46</v>
      </c>
    </row>
    <row r="1711" spans="1:10" ht="14.5" x14ac:dyDescent="0.35">
      <c r="A1711" s="162">
        <v>21253</v>
      </c>
      <c r="B1711" s="162" t="s">
        <v>1904</v>
      </c>
      <c r="D1711" s="163">
        <v>1</v>
      </c>
      <c r="E1711" s="163" t="s">
        <v>195</v>
      </c>
      <c r="F1711" s="162">
        <v>2021</v>
      </c>
      <c r="G1711" s="164">
        <v>2178100</v>
      </c>
      <c r="H1711" s="164">
        <v>13783</v>
      </c>
      <c r="I1711" s="164">
        <v>2383</v>
      </c>
      <c r="J1711" s="164">
        <v>605</v>
      </c>
    </row>
    <row r="1712" spans="1:10" ht="14.5" x14ac:dyDescent="0.35">
      <c r="A1712" s="162">
        <v>21253</v>
      </c>
      <c r="B1712" s="162" t="s">
        <v>1905</v>
      </c>
      <c r="D1712" s="163">
        <v>2.1</v>
      </c>
      <c r="E1712" s="163" t="s">
        <v>195</v>
      </c>
      <c r="F1712" s="162">
        <v>2021</v>
      </c>
      <c r="G1712" s="164">
        <v>7456848</v>
      </c>
      <c r="H1712" s="164">
        <v>37329</v>
      </c>
      <c r="I1712" s="164">
        <v>6450</v>
      </c>
      <c r="J1712" s="164">
        <v>1629</v>
      </c>
    </row>
    <row r="1713" spans="1:10" ht="14.5" x14ac:dyDescent="0.35">
      <c r="A1713" s="162">
        <v>21253</v>
      </c>
      <c r="B1713" s="162" t="s">
        <v>1906</v>
      </c>
      <c r="D1713" s="163">
        <v>4</v>
      </c>
      <c r="E1713" s="163" t="s">
        <v>195</v>
      </c>
      <c r="F1713" s="162">
        <v>2021</v>
      </c>
      <c r="G1713" s="164">
        <v>161023527</v>
      </c>
      <c r="H1713" s="164">
        <v>789803</v>
      </c>
      <c r="I1713" s="164">
        <v>132438</v>
      </c>
      <c r="J1713" s="164">
        <v>31533</v>
      </c>
    </row>
    <row r="1714" spans="1:10" ht="14.5" x14ac:dyDescent="0.35">
      <c r="A1714" s="162">
        <v>21253</v>
      </c>
      <c r="B1714" s="162" t="s">
        <v>1907</v>
      </c>
      <c r="D1714" s="163">
        <v>5.0999999999999996</v>
      </c>
      <c r="E1714" s="163" t="s">
        <v>195</v>
      </c>
      <c r="F1714" s="162">
        <v>2021</v>
      </c>
      <c r="G1714" s="164">
        <v>27445</v>
      </c>
      <c r="H1714" s="164">
        <v>125</v>
      </c>
      <c r="I1714" s="164">
        <v>0</v>
      </c>
      <c r="J1714" s="164">
        <v>0</v>
      </c>
    </row>
    <row r="1715" spans="1:10" ht="14.5" x14ac:dyDescent="0.35">
      <c r="A1715" s="162">
        <v>21253</v>
      </c>
      <c r="B1715" s="162" t="s">
        <v>1908</v>
      </c>
      <c r="D1715" s="163">
        <v>5.2</v>
      </c>
      <c r="E1715" s="163" t="s">
        <v>195</v>
      </c>
      <c r="F1715" s="162">
        <v>2021</v>
      </c>
      <c r="G1715" s="164">
        <v>50799</v>
      </c>
      <c r="H1715" s="164">
        <v>277</v>
      </c>
      <c r="I1715" s="164">
        <v>350</v>
      </c>
      <c r="J1715" s="164">
        <v>7</v>
      </c>
    </row>
    <row r="1716" spans="1:10" ht="14.5" x14ac:dyDescent="0.35">
      <c r="A1716" s="162">
        <v>21253</v>
      </c>
      <c r="B1716" s="162" t="s">
        <v>1909</v>
      </c>
      <c r="D1716" s="163">
        <v>9</v>
      </c>
      <c r="E1716" s="163" t="s">
        <v>195</v>
      </c>
      <c r="F1716" s="162">
        <v>2021</v>
      </c>
      <c r="G1716" s="164">
        <v>7688970</v>
      </c>
      <c r="H1716" s="164">
        <v>38613</v>
      </c>
      <c r="I1716" s="164">
        <v>10944</v>
      </c>
      <c r="J1716" s="164">
        <v>1361</v>
      </c>
    </row>
    <row r="1717" spans="1:10" ht="14.5" x14ac:dyDescent="0.35">
      <c r="A1717" s="162">
        <v>21253</v>
      </c>
      <c r="B1717" s="162" t="s">
        <v>1910</v>
      </c>
      <c r="D1717" s="163">
        <v>17.100000000000001</v>
      </c>
      <c r="E1717" s="163" t="s">
        <v>195</v>
      </c>
      <c r="F1717" s="162">
        <v>2021</v>
      </c>
      <c r="G1717" s="164">
        <v>2967294</v>
      </c>
      <c r="H1717" s="164">
        <v>21363</v>
      </c>
      <c r="I1717" s="164">
        <v>3538</v>
      </c>
      <c r="J1717" s="164">
        <v>492</v>
      </c>
    </row>
    <row r="1718" spans="1:10" ht="14.5" x14ac:dyDescent="0.35">
      <c r="A1718" s="162">
        <v>21253</v>
      </c>
      <c r="B1718" s="162" t="s">
        <v>1911</v>
      </c>
      <c r="D1718" s="163">
        <v>19.100000000000001</v>
      </c>
      <c r="E1718" s="163" t="s">
        <v>195</v>
      </c>
      <c r="F1718" s="162">
        <v>2021</v>
      </c>
      <c r="G1718" s="164">
        <v>14837091</v>
      </c>
      <c r="H1718" s="164">
        <v>1229502</v>
      </c>
      <c r="I1718" s="164">
        <v>116087</v>
      </c>
      <c r="J1718" s="164">
        <v>24960</v>
      </c>
    </row>
    <row r="1719" spans="1:10" ht="14.5" x14ac:dyDescent="0.35">
      <c r="A1719" s="162">
        <v>21253</v>
      </c>
      <c r="B1719" s="162" t="s">
        <v>1912</v>
      </c>
      <c r="D1719" s="163">
        <v>19.2</v>
      </c>
      <c r="E1719" s="163" t="s">
        <v>195</v>
      </c>
      <c r="F1719" s="162">
        <v>2021</v>
      </c>
      <c r="G1719" s="164">
        <v>176432136</v>
      </c>
      <c r="H1719" s="164">
        <v>0</v>
      </c>
      <c r="I1719" s="164">
        <v>0</v>
      </c>
      <c r="J1719" s="164">
        <v>0</v>
      </c>
    </row>
    <row r="1720" spans="1:10" ht="14.5" x14ac:dyDescent="0.35">
      <c r="A1720" s="162">
        <v>21253</v>
      </c>
      <c r="B1720" s="162" t="s">
        <v>1913</v>
      </c>
      <c r="D1720" s="163">
        <v>21.1</v>
      </c>
      <c r="E1720" s="163" t="s">
        <v>195</v>
      </c>
      <c r="F1720" s="162">
        <v>2021</v>
      </c>
      <c r="G1720" s="164">
        <v>180011994</v>
      </c>
      <c r="H1720" s="164">
        <v>992450</v>
      </c>
      <c r="I1720" s="164">
        <v>93804</v>
      </c>
      <c r="J1720" s="164">
        <v>19981</v>
      </c>
    </row>
    <row r="1721" spans="1:10" ht="14.5" x14ac:dyDescent="0.35">
      <c r="A1721" s="162">
        <v>21261</v>
      </c>
      <c r="B1721" s="162" t="s">
        <v>1914</v>
      </c>
      <c r="D1721" s="163">
        <v>4</v>
      </c>
      <c r="E1721" s="163" t="s">
        <v>195</v>
      </c>
      <c r="F1721" s="162">
        <v>2021</v>
      </c>
      <c r="G1721" s="164">
        <v>3122872</v>
      </c>
      <c r="H1721" s="164">
        <v>59236</v>
      </c>
      <c r="I1721" s="164">
        <v>6529</v>
      </c>
      <c r="J1721" s="164">
        <v>6910</v>
      </c>
    </row>
    <row r="1722" spans="1:10" ht="14.5" x14ac:dyDescent="0.35">
      <c r="A1722" s="162">
        <v>21261</v>
      </c>
      <c r="B1722" s="162" t="s">
        <v>1915</v>
      </c>
      <c r="D1722" s="163">
        <v>9</v>
      </c>
      <c r="E1722" s="163" t="s">
        <v>195</v>
      </c>
      <c r="F1722" s="162">
        <v>2021</v>
      </c>
      <c r="G1722" s="164">
        <v>35226</v>
      </c>
      <c r="H1722" s="164">
        <v>1473</v>
      </c>
      <c r="I1722" s="164">
        <v>235</v>
      </c>
      <c r="J1722" s="164">
        <v>249</v>
      </c>
    </row>
    <row r="1723" spans="1:10" ht="14.5" x14ac:dyDescent="0.35">
      <c r="A1723" s="162">
        <v>21261</v>
      </c>
      <c r="B1723" s="162" t="s">
        <v>1916</v>
      </c>
      <c r="D1723" s="163">
        <v>17.100000000000001</v>
      </c>
      <c r="E1723" s="163" t="s">
        <v>195</v>
      </c>
      <c r="F1723" s="162">
        <v>2021</v>
      </c>
      <c r="G1723" s="164">
        <v>236154</v>
      </c>
      <c r="H1723" s="164">
        <v>7193</v>
      </c>
      <c r="I1723" s="164">
        <v>1150</v>
      </c>
      <c r="J1723" s="164">
        <v>1217</v>
      </c>
    </row>
    <row r="1724" spans="1:10" ht="14.5" x14ac:dyDescent="0.35">
      <c r="A1724" s="162">
        <v>21261</v>
      </c>
      <c r="B1724" s="162" t="s">
        <v>1917</v>
      </c>
      <c r="D1724" s="163">
        <v>18</v>
      </c>
      <c r="E1724" s="163" t="s">
        <v>195</v>
      </c>
      <c r="F1724" s="162">
        <v>2021</v>
      </c>
      <c r="G1724" s="164">
        <v>509677</v>
      </c>
      <c r="H1724" s="164">
        <v>9944</v>
      </c>
      <c r="I1724" s="164">
        <v>30</v>
      </c>
      <c r="J1724" s="164">
        <v>847</v>
      </c>
    </row>
    <row r="1725" spans="1:10" ht="14.5" x14ac:dyDescent="0.35">
      <c r="A1725" s="162">
        <v>21261</v>
      </c>
      <c r="B1725" s="162" t="s">
        <v>1918</v>
      </c>
      <c r="D1725" s="163">
        <v>19.100000000000001</v>
      </c>
      <c r="E1725" s="163" t="s">
        <v>195</v>
      </c>
      <c r="F1725" s="162">
        <v>2021</v>
      </c>
      <c r="G1725" s="164">
        <v>101376</v>
      </c>
      <c r="H1725" s="164">
        <v>48927</v>
      </c>
      <c r="I1725" s="164">
        <v>5348</v>
      </c>
      <c r="J1725" s="164">
        <v>5897</v>
      </c>
    </row>
    <row r="1726" spans="1:10" ht="14.5" x14ac:dyDescent="0.35">
      <c r="A1726" s="162">
        <v>21261</v>
      </c>
      <c r="B1726" s="162" t="s">
        <v>1919</v>
      </c>
      <c r="D1726" s="163">
        <v>19.2</v>
      </c>
      <c r="E1726" s="163" t="s">
        <v>195</v>
      </c>
      <c r="F1726" s="162">
        <v>2021</v>
      </c>
      <c r="G1726" s="164">
        <v>2070777</v>
      </c>
      <c r="H1726" s="164">
        <v>0</v>
      </c>
      <c r="I1726" s="164">
        <v>0</v>
      </c>
      <c r="J1726" s="164">
        <v>0</v>
      </c>
    </row>
    <row r="1727" spans="1:10" ht="14.5" x14ac:dyDescent="0.35">
      <c r="A1727" s="162">
        <v>21261</v>
      </c>
      <c r="B1727" s="162" t="s">
        <v>1920</v>
      </c>
      <c r="D1727" s="163">
        <v>19.3</v>
      </c>
      <c r="E1727" s="163" t="s">
        <v>195</v>
      </c>
      <c r="F1727" s="162">
        <v>2021</v>
      </c>
      <c r="G1727" s="164">
        <v>0</v>
      </c>
      <c r="H1727" s="164">
        <v>19455</v>
      </c>
      <c r="I1727" s="164">
        <v>30</v>
      </c>
      <c r="J1727" s="164">
        <v>781</v>
      </c>
    </row>
    <row r="1728" spans="1:10" ht="14.5" x14ac:dyDescent="0.35">
      <c r="A1728" s="162">
        <v>21261</v>
      </c>
      <c r="B1728" s="162" t="s">
        <v>1921</v>
      </c>
      <c r="D1728" s="163">
        <v>19.399999999999999</v>
      </c>
      <c r="E1728" s="163" t="s">
        <v>195</v>
      </c>
      <c r="F1728" s="162">
        <v>2021</v>
      </c>
      <c r="G1728" s="164">
        <v>487009</v>
      </c>
      <c r="H1728" s="164">
        <v>0</v>
      </c>
      <c r="I1728" s="164">
        <v>0</v>
      </c>
      <c r="J1728" s="164">
        <v>0</v>
      </c>
    </row>
    <row r="1729" spans="1:10" ht="14.5" x14ac:dyDescent="0.35">
      <c r="A1729" s="162">
        <v>21261</v>
      </c>
      <c r="B1729" s="162" t="s">
        <v>1922</v>
      </c>
      <c r="D1729" s="163">
        <v>21.1</v>
      </c>
      <c r="E1729" s="163" t="s">
        <v>195</v>
      </c>
      <c r="F1729" s="162">
        <v>2021</v>
      </c>
      <c r="G1729" s="164">
        <v>2046771</v>
      </c>
      <c r="H1729" s="164">
        <v>41000</v>
      </c>
      <c r="I1729" s="164">
        <v>4473</v>
      </c>
      <c r="J1729" s="164">
        <v>4932</v>
      </c>
    </row>
    <row r="1730" spans="1:10" ht="14.5" x14ac:dyDescent="0.35">
      <c r="A1730" s="162">
        <v>21261</v>
      </c>
      <c r="B1730" s="162" t="s">
        <v>1923</v>
      </c>
      <c r="D1730" s="163">
        <v>24</v>
      </c>
      <c r="E1730" s="163" t="s">
        <v>195</v>
      </c>
      <c r="F1730" s="162">
        <v>2021</v>
      </c>
      <c r="G1730" s="164">
        <v>300</v>
      </c>
      <c r="H1730" s="164">
        <v>29</v>
      </c>
      <c r="I1730" s="164">
        <v>7</v>
      </c>
      <c r="J1730" s="164">
        <v>2</v>
      </c>
    </row>
    <row r="1731" spans="1:10" ht="14.5" x14ac:dyDescent="0.35">
      <c r="A1731" s="162">
        <v>21296</v>
      </c>
      <c r="B1731" s="162" t="s">
        <v>1924</v>
      </c>
      <c r="D1731" s="163">
        <v>5.0999999999999996</v>
      </c>
      <c r="E1731" s="163" t="s">
        <v>195</v>
      </c>
      <c r="F1731" s="162">
        <v>2021</v>
      </c>
      <c r="G1731" s="164">
        <v>38</v>
      </c>
      <c r="H1731" s="164">
        <v>9</v>
      </c>
      <c r="I1731" s="164">
        <v>0</v>
      </c>
      <c r="J1731" s="164">
        <v>49</v>
      </c>
    </row>
    <row r="1732" spans="1:10" ht="14.5" x14ac:dyDescent="0.35">
      <c r="A1732" s="162">
        <v>21326</v>
      </c>
      <c r="B1732" s="162" t="s">
        <v>1925</v>
      </c>
      <c r="D1732" s="163">
        <v>1</v>
      </c>
      <c r="E1732" s="163" t="s">
        <v>195</v>
      </c>
      <c r="F1732" s="162">
        <v>2021</v>
      </c>
      <c r="G1732" s="164">
        <v>201</v>
      </c>
      <c r="H1732" s="164">
        <v>48</v>
      </c>
      <c r="I1732" s="164">
        <v>2</v>
      </c>
      <c r="J1732" s="164">
        <v>-1</v>
      </c>
    </row>
    <row r="1733" spans="1:10" ht="14.5" x14ac:dyDescent="0.35">
      <c r="A1733" s="162">
        <v>21326</v>
      </c>
      <c r="B1733" s="162" t="s">
        <v>1926</v>
      </c>
      <c r="D1733" s="163">
        <v>2.1</v>
      </c>
      <c r="E1733" s="163" t="s">
        <v>195</v>
      </c>
      <c r="F1733" s="162">
        <v>2021</v>
      </c>
      <c r="G1733" s="164">
        <v>804</v>
      </c>
      <c r="H1733" s="164">
        <v>85</v>
      </c>
      <c r="I1733" s="164">
        <v>3</v>
      </c>
      <c r="J1733" s="164">
        <v>3</v>
      </c>
    </row>
    <row r="1734" spans="1:10" ht="14.5" x14ac:dyDescent="0.35">
      <c r="A1734" s="162">
        <v>21326</v>
      </c>
      <c r="B1734" s="162" t="s">
        <v>1927</v>
      </c>
      <c r="D1734" s="163">
        <v>9</v>
      </c>
      <c r="E1734" s="163" t="s">
        <v>195</v>
      </c>
      <c r="F1734" s="162">
        <v>2021</v>
      </c>
      <c r="G1734" s="164">
        <v>809733</v>
      </c>
      <c r="H1734" s="164">
        <v>11805</v>
      </c>
      <c r="I1734" s="164">
        <v>612</v>
      </c>
      <c r="J1734" s="164">
        <v>583</v>
      </c>
    </row>
    <row r="1735" spans="1:10" ht="14.5" x14ac:dyDescent="0.35">
      <c r="A1735" s="162">
        <v>21326</v>
      </c>
      <c r="B1735" s="162" t="s">
        <v>1928</v>
      </c>
      <c r="D1735" s="163">
        <v>17.100000000000001</v>
      </c>
      <c r="E1735" s="163" t="s">
        <v>195</v>
      </c>
      <c r="F1735" s="162">
        <v>2021</v>
      </c>
      <c r="G1735" s="164">
        <v>13053</v>
      </c>
      <c r="H1735" s="164">
        <v>421</v>
      </c>
      <c r="I1735" s="164">
        <v>14</v>
      </c>
      <c r="J1735" s="164">
        <v>11</v>
      </c>
    </row>
    <row r="1736" spans="1:10" ht="14.5" x14ac:dyDescent="0.35">
      <c r="A1736" s="162">
        <v>21326</v>
      </c>
      <c r="B1736" s="162" t="s">
        <v>1929</v>
      </c>
      <c r="D1736" s="163">
        <v>19.3</v>
      </c>
      <c r="E1736" s="163" t="s">
        <v>195</v>
      </c>
      <c r="F1736" s="162">
        <v>2021</v>
      </c>
      <c r="G1736" s="164">
        <v>157</v>
      </c>
      <c r="H1736" s="164">
        <v>223535</v>
      </c>
      <c r="I1736" s="164">
        <v>9302</v>
      </c>
      <c r="J1736" s="164">
        <v>8767</v>
      </c>
    </row>
    <row r="1737" spans="1:10" ht="14.5" x14ac:dyDescent="0.35">
      <c r="A1737" s="162">
        <v>21326</v>
      </c>
      <c r="B1737" s="162" t="s">
        <v>1930</v>
      </c>
      <c r="D1737" s="163">
        <v>19.399999999999999</v>
      </c>
      <c r="E1737" s="163" t="s">
        <v>195</v>
      </c>
      <c r="F1737" s="162">
        <v>2021</v>
      </c>
      <c r="G1737" s="164">
        <v>15205327</v>
      </c>
      <c r="H1737" s="164">
        <v>0</v>
      </c>
      <c r="I1737" s="164">
        <v>0</v>
      </c>
      <c r="J1737" s="164">
        <v>0</v>
      </c>
    </row>
    <row r="1738" spans="1:10" ht="14.5" x14ac:dyDescent="0.35">
      <c r="A1738" s="162">
        <v>21326</v>
      </c>
      <c r="B1738" s="162" t="s">
        <v>1931</v>
      </c>
      <c r="D1738" s="163">
        <v>21.2</v>
      </c>
      <c r="E1738" s="163" t="s">
        <v>195</v>
      </c>
      <c r="F1738" s="162">
        <v>2021</v>
      </c>
      <c r="G1738" s="164">
        <v>4272053</v>
      </c>
      <c r="H1738" s="164">
        <v>39006</v>
      </c>
      <c r="I1738" s="164">
        <v>1633</v>
      </c>
      <c r="J1738" s="164">
        <v>1347</v>
      </c>
    </row>
    <row r="1739" spans="1:10" ht="14.5" x14ac:dyDescent="0.35">
      <c r="A1739" s="162">
        <v>21407</v>
      </c>
      <c r="B1739" s="162" t="s">
        <v>1932</v>
      </c>
      <c r="D1739" s="163">
        <v>1</v>
      </c>
      <c r="E1739" s="163" t="s">
        <v>195</v>
      </c>
      <c r="F1739" s="162">
        <v>2021</v>
      </c>
      <c r="G1739" s="164">
        <v>887410</v>
      </c>
      <c r="H1739" s="164">
        <v>33124</v>
      </c>
      <c r="I1739" s="164">
        <v>2400</v>
      </c>
      <c r="J1739" s="164">
        <v>1717</v>
      </c>
    </row>
    <row r="1740" spans="1:10" ht="14.5" x14ac:dyDescent="0.35">
      <c r="A1740" s="162">
        <v>21407</v>
      </c>
      <c r="B1740" s="162" t="s">
        <v>1933</v>
      </c>
      <c r="D1740" s="163">
        <v>2.1</v>
      </c>
      <c r="E1740" s="163" t="s">
        <v>195</v>
      </c>
      <c r="F1740" s="162">
        <v>2021</v>
      </c>
      <c r="G1740" s="164">
        <v>2044150</v>
      </c>
      <c r="H1740" s="164">
        <v>70080</v>
      </c>
      <c r="I1740" s="164">
        <v>5078</v>
      </c>
      <c r="J1740" s="164">
        <v>3676</v>
      </c>
    </row>
    <row r="1741" spans="1:10" ht="14.5" x14ac:dyDescent="0.35">
      <c r="A1741" s="162">
        <v>21407</v>
      </c>
      <c r="B1741" s="162" t="s">
        <v>1934</v>
      </c>
      <c r="D1741" s="163">
        <v>5.0999999999999996</v>
      </c>
      <c r="E1741" s="163" t="s">
        <v>195</v>
      </c>
      <c r="F1741" s="162">
        <v>2021</v>
      </c>
      <c r="G1741" s="164">
        <v>552275</v>
      </c>
      <c r="H1741" s="164">
        <v>13389</v>
      </c>
      <c r="I1741" s="164">
        <v>970</v>
      </c>
      <c r="J1741" s="164">
        <v>800</v>
      </c>
    </row>
    <row r="1742" spans="1:10" ht="14.5" x14ac:dyDescent="0.35">
      <c r="A1742" s="162">
        <v>21407</v>
      </c>
      <c r="B1742" s="162" t="s">
        <v>1935</v>
      </c>
      <c r="D1742" s="163">
        <v>5.2</v>
      </c>
      <c r="E1742" s="163" t="s">
        <v>195</v>
      </c>
      <c r="F1742" s="162">
        <v>2021</v>
      </c>
      <c r="G1742" s="164">
        <v>119031</v>
      </c>
      <c r="H1742" s="164">
        <v>4265</v>
      </c>
      <c r="I1742" s="164">
        <v>309</v>
      </c>
      <c r="J1742" s="164">
        <v>247</v>
      </c>
    </row>
    <row r="1743" spans="1:10" ht="14.5" x14ac:dyDescent="0.35">
      <c r="A1743" s="162">
        <v>21407</v>
      </c>
      <c r="B1743" s="162" t="s">
        <v>1936</v>
      </c>
      <c r="D1743" s="163">
        <v>17.100000000000001</v>
      </c>
      <c r="E1743" s="163" t="s">
        <v>195</v>
      </c>
      <c r="F1743" s="162">
        <v>2021</v>
      </c>
      <c r="G1743" s="164">
        <v>4983885</v>
      </c>
      <c r="H1743" s="164">
        <v>57708</v>
      </c>
      <c r="I1743" s="164">
        <v>4182</v>
      </c>
      <c r="J1743" s="164">
        <v>2997</v>
      </c>
    </row>
    <row r="1744" spans="1:10" ht="14.5" x14ac:dyDescent="0.35">
      <c r="A1744" s="162">
        <v>21407</v>
      </c>
      <c r="B1744" s="162" t="s">
        <v>1937</v>
      </c>
      <c r="D1744" s="163">
        <v>17.2</v>
      </c>
      <c r="E1744" s="163" t="s">
        <v>195</v>
      </c>
      <c r="F1744" s="162">
        <v>2021</v>
      </c>
      <c r="G1744" s="164">
        <v>92065</v>
      </c>
      <c r="H1744" s="164">
        <v>3370</v>
      </c>
      <c r="I1744" s="164">
        <v>244</v>
      </c>
      <c r="J1744" s="164">
        <v>174</v>
      </c>
    </row>
    <row r="1745" spans="1:10" ht="14.5" x14ac:dyDescent="0.35">
      <c r="A1745" s="162">
        <v>21407</v>
      </c>
      <c r="B1745" s="162" t="s">
        <v>1938</v>
      </c>
      <c r="D1745" s="163">
        <v>18</v>
      </c>
      <c r="E1745" s="163" t="s">
        <v>195</v>
      </c>
      <c r="F1745" s="162">
        <v>2021</v>
      </c>
      <c r="G1745" s="164">
        <v>842970</v>
      </c>
      <c r="H1745" s="164">
        <v>8560</v>
      </c>
      <c r="I1745" s="164">
        <v>620</v>
      </c>
      <c r="J1745" s="164">
        <v>446</v>
      </c>
    </row>
    <row r="1746" spans="1:10" ht="14.5" x14ac:dyDescent="0.35">
      <c r="A1746" s="162">
        <v>21407</v>
      </c>
      <c r="B1746" s="162" t="s">
        <v>1939</v>
      </c>
      <c r="D1746" s="163">
        <v>19.3</v>
      </c>
      <c r="E1746" s="163" t="s">
        <v>195</v>
      </c>
      <c r="F1746" s="162">
        <v>2021</v>
      </c>
      <c r="G1746" s="164">
        <v>13860</v>
      </c>
      <c r="H1746" s="164">
        <v>80406</v>
      </c>
      <c r="I1746" s="164">
        <v>5827</v>
      </c>
      <c r="J1746" s="164">
        <v>4156</v>
      </c>
    </row>
    <row r="1747" spans="1:10" ht="14.5" x14ac:dyDescent="0.35">
      <c r="A1747" s="162">
        <v>21407</v>
      </c>
      <c r="B1747" s="162" t="s">
        <v>1940</v>
      </c>
      <c r="D1747" s="163">
        <v>19.399999999999999</v>
      </c>
      <c r="E1747" s="163" t="s">
        <v>195</v>
      </c>
      <c r="F1747" s="162">
        <v>2021</v>
      </c>
      <c r="G1747" s="164">
        <v>3649742</v>
      </c>
      <c r="H1747" s="164">
        <v>0</v>
      </c>
      <c r="I1747" s="164">
        <v>0</v>
      </c>
      <c r="J1747" s="164">
        <v>0</v>
      </c>
    </row>
    <row r="1748" spans="1:10" ht="14.5" x14ac:dyDescent="0.35">
      <c r="A1748" s="162">
        <v>21407</v>
      </c>
      <c r="B1748" s="162" t="s">
        <v>1941</v>
      </c>
      <c r="D1748" s="163">
        <v>21.2</v>
      </c>
      <c r="E1748" s="163" t="s">
        <v>195</v>
      </c>
      <c r="F1748" s="162">
        <v>2021</v>
      </c>
      <c r="G1748" s="164">
        <v>865489</v>
      </c>
      <c r="H1748" s="164">
        <v>33631</v>
      </c>
      <c r="I1748" s="164">
        <v>2437</v>
      </c>
      <c r="J1748" s="164">
        <v>1751</v>
      </c>
    </row>
    <row r="1749" spans="1:10" ht="14.5" x14ac:dyDescent="0.35">
      <c r="A1749" s="162">
        <v>21415</v>
      </c>
      <c r="B1749" s="162" t="s">
        <v>1942</v>
      </c>
      <c r="D1749" s="163">
        <v>1</v>
      </c>
      <c r="E1749" s="163" t="s">
        <v>195</v>
      </c>
      <c r="F1749" s="162">
        <v>2021</v>
      </c>
      <c r="G1749" s="164">
        <v>2312396</v>
      </c>
      <c r="H1749" s="164">
        <v>68046</v>
      </c>
      <c r="I1749" s="164">
        <v>4931</v>
      </c>
      <c r="J1749" s="164">
        <v>3582</v>
      </c>
    </row>
    <row r="1750" spans="1:10" ht="14.5" x14ac:dyDescent="0.35">
      <c r="A1750" s="162">
        <v>21415</v>
      </c>
      <c r="B1750" s="162" t="s">
        <v>1943</v>
      </c>
      <c r="D1750" s="163">
        <v>2.1</v>
      </c>
      <c r="E1750" s="163" t="s">
        <v>195</v>
      </c>
      <c r="F1750" s="162">
        <v>2021</v>
      </c>
      <c r="G1750" s="164">
        <v>7261668</v>
      </c>
      <c r="H1750" s="164">
        <v>131357</v>
      </c>
      <c r="I1750" s="164">
        <v>9519</v>
      </c>
      <c r="J1750" s="164">
        <v>7049</v>
      </c>
    </row>
    <row r="1751" spans="1:10" ht="14.5" x14ac:dyDescent="0.35">
      <c r="A1751" s="162">
        <v>21415</v>
      </c>
      <c r="B1751" s="162" t="s">
        <v>1944</v>
      </c>
      <c r="D1751" s="163">
        <v>5.0999999999999996</v>
      </c>
      <c r="E1751" s="163" t="s">
        <v>195</v>
      </c>
      <c r="F1751" s="162">
        <v>2021</v>
      </c>
      <c r="G1751" s="164">
        <v>1475876</v>
      </c>
      <c r="H1751" s="164">
        <v>34607</v>
      </c>
      <c r="I1751" s="164">
        <v>2508</v>
      </c>
      <c r="J1751" s="164">
        <v>1936</v>
      </c>
    </row>
    <row r="1752" spans="1:10" ht="14.5" x14ac:dyDescent="0.35">
      <c r="A1752" s="162">
        <v>21415</v>
      </c>
      <c r="B1752" s="162" t="s">
        <v>1945</v>
      </c>
      <c r="D1752" s="163">
        <v>5.2</v>
      </c>
      <c r="E1752" s="163" t="s">
        <v>195</v>
      </c>
      <c r="F1752" s="162">
        <v>2021</v>
      </c>
      <c r="G1752" s="164">
        <v>325564</v>
      </c>
      <c r="H1752" s="164">
        <v>13146</v>
      </c>
      <c r="I1752" s="164">
        <v>953</v>
      </c>
      <c r="J1752" s="164">
        <v>739</v>
      </c>
    </row>
    <row r="1753" spans="1:10" ht="14.5" x14ac:dyDescent="0.35">
      <c r="A1753" s="162">
        <v>21415</v>
      </c>
      <c r="B1753" s="162" t="s">
        <v>1946</v>
      </c>
      <c r="D1753" s="163">
        <v>9</v>
      </c>
      <c r="E1753" s="163" t="s">
        <v>195</v>
      </c>
      <c r="F1753" s="162">
        <v>2021</v>
      </c>
      <c r="G1753" s="164">
        <v>3116011</v>
      </c>
      <c r="H1753" s="164">
        <v>76253</v>
      </c>
      <c r="I1753" s="164">
        <v>5526</v>
      </c>
      <c r="J1753" s="164">
        <v>4048</v>
      </c>
    </row>
    <row r="1754" spans="1:10" ht="14.5" x14ac:dyDescent="0.35">
      <c r="A1754" s="162">
        <v>21415</v>
      </c>
      <c r="B1754" s="162" t="s">
        <v>1947</v>
      </c>
      <c r="D1754" s="163">
        <v>17.100000000000001</v>
      </c>
      <c r="E1754" s="163" t="s">
        <v>195</v>
      </c>
      <c r="F1754" s="162">
        <v>2021</v>
      </c>
      <c r="G1754" s="164">
        <v>19798086</v>
      </c>
      <c r="H1754" s="164">
        <v>292441</v>
      </c>
      <c r="I1754" s="164">
        <v>21192</v>
      </c>
      <c r="J1754" s="164">
        <v>15418</v>
      </c>
    </row>
    <row r="1755" spans="1:10" ht="14.5" x14ac:dyDescent="0.35">
      <c r="A1755" s="162">
        <v>21415</v>
      </c>
      <c r="B1755" s="162" t="s">
        <v>1948</v>
      </c>
      <c r="D1755" s="163">
        <v>17.2</v>
      </c>
      <c r="E1755" s="163" t="s">
        <v>195</v>
      </c>
      <c r="F1755" s="162">
        <v>2021</v>
      </c>
      <c r="G1755" s="164">
        <v>422632</v>
      </c>
      <c r="H1755" s="164">
        <v>33001</v>
      </c>
      <c r="I1755" s="164">
        <v>2391</v>
      </c>
      <c r="J1755" s="164">
        <v>1732</v>
      </c>
    </row>
    <row r="1756" spans="1:10" ht="14.5" x14ac:dyDescent="0.35">
      <c r="A1756" s="162">
        <v>21415</v>
      </c>
      <c r="B1756" s="162" t="s">
        <v>1949</v>
      </c>
      <c r="D1756" s="163">
        <v>18</v>
      </c>
      <c r="E1756" s="163" t="s">
        <v>195</v>
      </c>
      <c r="F1756" s="162">
        <v>2021</v>
      </c>
      <c r="G1756" s="164">
        <v>1545506</v>
      </c>
      <c r="H1756" s="164">
        <v>21296</v>
      </c>
      <c r="I1756" s="164">
        <v>1543</v>
      </c>
      <c r="J1756" s="164">
        <v>1144</v>
      </c>
    </row>
    <row r="1757" spans="1:10" ht="14.5" x14ac:dyDescent="0.35">
      <c r="A1757" s="162">
        <v>21415</v>
      </c>
      <c r="B1757" s="162" t="s">
        <v>1950</v>
      </c>
      <c r="D1757" s="163">
        <v>19.3</v>
      </c>
      <c r="E1757" s="163" t="s">
        <v>195</v>
      </c>
      <c r="F1757" s="162">
        <v>2021</v>
      </c>
      <c r="G1757" s="164">
        <v>81659</v>
      </c>
      <c r="H1757" s="164">
        <v>263874</v>
      </c>
      <c r="I1757" s="164">
        <v>19122</v>
      </c>
      <c r="J1757" s="164">
        <v>13845</v>
      </c>
    </row>
    <row r="1758" spans="1:10" ht="14.5" x14ac:dyDescent="0.35">
      <c r="A1758" s="162">
        <v>21415</v>
      </c>
      <c r="B1758" s="162" t="s">
        <v>1951</v>
      </c>
      <c r="D1758" s="163">
        <v>19.399999999999999</v>
      </c>
      <c r="E1758" s="163" t="s">
        <v>195</v>
      </c>
      <c r="F1758" s="162">
        <v>2021</v>
      </c>
      <c r="G1758" s="164">
        <v>24088661</v>
      </c>
      <c r="H1758" s="164">
        <v>0</v>
      </c>
      <c r="I1758" s="164">
        <v>0</v>
      </c>
      <c r="J1758" s="164">
        <v>0</v>
      </c>
    </row>
    <row r="1759" spans="1:10" ht="14.5" x14ac:dyDescent="0.35">
      <c r="A1759" s="162">
        <v>21415</v>
      </c>
      <c r="B1759" s="162" t="s">
        <v>1952</v>
      </c>
      <c r="D1759" s="163">
        <v>21.2</v>
      </c>
      <c r="E1759" s="163" t="s">
        <v>195</v>
      </c>
      <c r="F1759" s="162">
        <v>2021</v>
      </c>
      <c r="G1759" s="164">
        <v>5801712</v>
      </c>
      <c r="H1759" s="164">
        <v>101560</v>
      </c>
      <c r="I1759" s="164">
        <v>7360</v>
      </c>
      <c r="J1759" s="164">
        <v>5473</v>
      </c>
    </row>
    <row r="1760" spans="1:10" ht="14.5" x14ac:dyDescent="0.35">
      <c r="A1760" s="162">
        <v>21415</v>
      </c>
      <c r="B1760" s="162" t="s">
        <v>1953</v>
      </c>
      <c r="D1760" s="163">
        <v>23</v>
      </c>
      <c r="E1760" s="163" t="s">
        <v>195</v>
      </c>
      <c r="F1760" s="162">
        <v>2021</v>
      </c>
      <c r="G1760" s="164">
        <v>59081</v>
      </c>
      <c r="H1760" s="164">
        <v>3935</v>
      </c>
      <c r="I1760" s="164">
        <v>285</v>
      </c>
      <c r="J1760" s="164">
        <v>211</v>
      </c>
    </row>
    <row r="1761" spans="1:10" ht="14.5" x14ac:dyDescent="0.35">
      <c r="A1761" s="162">
        <v>21415</v>
      </c>
      <c r="B1761" s="162" t="s">
        <v>1954</v>
      </c>
      <c r="D1761" s="163">
        <v>24</v>
      </c>
      <c r="E1761" s="163" t="s">
        <v>195</v>
      </c>
      <c r="F1761" s="162">
        <v>2021</v>
      </c>
      <c r="G1761" s="164">
        <v>1238792</v>
      </c>
      <c r="H1761" s="164">
        <v>29590</v>
      </c>
      <c r="I1761" s="164">
        <v>2144</v>
      </c>
      <c r="J1761" s="164">
        <v>1583</v>
      </c>
    </row>
    <row r="1762" spans="1:10" ht="14.5" x14ac:dyDescent="0.35">
      <c r="A1762" s="162">
        <v>21423</v>
      </c>
      <c r="B1762" s="162" t="s">
        <v>1955</v>
      </c>
      <c r="D1762" s="163">
        <v>1</v>
      </c>
      <c r="E1762" s="163" t="s">
        <v>195</v>
      </c>
      <c r="F1762" s="162">
        <v>2021</v>
      </c>
      <c r="G1762" s="164">
        <v>90536</v>
      </c>
      <c r="H1762" s="164">
        <v>8198</v>
      </c>
      <c r="I1762" s="164">
        <v>594</v>
      </c>
      <c r="J1762" s="164">
        <v>382</v>
      </c>
    </row>
    <row r="1763" spans="1:10" ht="14.5" x14ac:dyDescent="0.35">
      <c r="A1763" s="162">
        <v>21423</v>
      </c>
      <c r="B1763" s="162" t="s">
        <v>1956</v>
      </c>
      <c r="D1763" s="163">
        <v>2.1</v>
      </c>
      <c r="E1763" s="163" t="s">
        <v>195</v>
      </c>
      <c r="F1763" s="162">
        <v>2021</v>
      </c>
      <c r="G1763" s="164">
        <v>146548</v>
      </c>
      <c r="H1763" s="164">
        <v>16639</v>
      </c>
      <c r="I1763" s="164">
        <v>1206</v>
      </c>
      <c r="J1763" s="164">
        <v>793</v>
      </c>
    </row>
    <row r="1764" spans="1:10" ht="14.5" x14ac:dyDescent="0.35">
      <c r="A1764" s="162">
        <v>21423</v>
      </c>
      <c r="B1764" s="162" t="s">
        <v>1957</v>
      </c>
      <c r="D1764" s="163">
        <v>5.0999999999999996</v>
      </c>
      <c r="E1764" s="163" t="s">
        <v>195</v>
      </c>
      <c r="F1764" s="162">
        <v>2021</v>
      </c>
      <c r="G1764" s="164">
        <v>25943</v>
      </c>
      <c r="H1764" s="164">
        <v>2568</v>
      </c>
      <c r="I1764" s="164">
        <v>186</v>
      </c>
      <c r="J1764" s="164">
        <v>142</v>
      </c>
    </row>
    <row r="1765" spans="1:10" ht="14.5" x14ac:dyDescent="0.35">
      <c r="A1765" s="162">
        <v>21423</v>
      </c>
      <c r="B1765" s="162" t="s">
        <v>1958</v>
      </c>
      <c r="D1765" s="163">
        <v>5.2</v>
      </c>
      <c r="E1765" s="163" t="s">
        <v>195</v>
      </c>
      <c r="F1765" s="162">
        <v>2021</v>
      </c>
      <c r="G1765" s="164">
        <v>5637</v>
      </c>
      <c r="H1765" s="164">
        <v>861</v>
      </c>
      <c r="I1765" s="164">
        <v>62</v>
      </c>
      <c r="J1765" s="164">
        <v>45</v>
      </c>
    </row>
    <row r="1766" spans="1:10" ht="14.5" x14ac:dyDescent="0.35">
      <c r="A1766" s="162">
        <v>21423</v>
      </c>
      <c r="B1766" s="162" t="s">
        <v>1959</v>
      </c>
      <c r="D1766" s="163">
        <v>17.100000000000001</v>
      </c>
      <c r="E1766" s="163" t="s">
        <v>195</v>
      </c>
      <c r="F1766" s="162">
        <v>2021</v>
      </c>
      <c r="G1766" s="164">
        <v>522766</v>
      </c>
      <c r="H1766" s="164">
        <v>10826</v>
      </c>
      <c r="I1766" s="164">
        <v>785</v>
      </c>
      <c r="J1766" s="164">
        <v>574</v>
      </c>
    </row>
    <row r="1767" spans="1:10" ht="14.5" x14ac:dyDescent="0.35">
      <c r="A1767" s="162">
        <v>21423</v>
      </c>
      <c r="B1767" s="162" t="s">
        <v>1960</v>
      </c>
      <c r="D1767" s="163">
        <v>17.2</v>
      </c>
      <c r="E1767" s="163" t="s">
        <v>195</v>
      </c>
      <c r="F1767" s="162">
        <v>2021</v>
      </c>
      <c r="G1767" s="164">
        <v>4793</v>
      </c>
      <c r="H1767" s="164">
        <v>762</v>
      </c>
      <c r="I1767" s="164">
        <v>55</v>
      </c>
      <c r="J1767" s="164">
        <v>41</v>
      </c>
    </row>
    <row r="1768" spans="1:10" ht="14.5" x14ac:dyDescent="0.35">
      <c r="A1768" s="162">
        <v>21423</v>
      </c>
      <c r="B1768" s="162" t="s">
        <v>1961</v>
      </c>
      <c r="D1768" s="163">
        <v>18</v>
      </c>
      <c r="E1768" s="163" t="s">
        <v>195</v>
      </c>
      <c r="F1768" s="162">
        <v>2021</v>
      </c>
      <c r="G1768" s="164">
        <v>3131</v>
      </c>
      <c r="H1768" s="164">
        <v>1655</v>
      </c>
      <c r="I1768" s="164">
        <v>120</v>
      </c>
      <c r="J1768" s="164">
        <v>89</v>
      </c>
    </row>
    <row r="1769" spans="1:10" ht="14.5" x14ac:dyDescent="0.35">
      <c r="A1769" s="162">
        <v>21423</v>
      </c>
      <c r="B1769" s="162" t="s">
        <v>1962</v>
      </c>
      <c r="D1769" s="163">
        <v>19.3</v>
      </c>
      <c r="E1769" s="163" t="s">
        <v>195</v>
      </c>
      <c r="F1769" s="162">
        <v>2021</v>
      </c>
      <c r="G1769" s="164">
        <v>1802</v>
      </c>
      <c r="H1769" s="164">
        <v>10033</v>
      </c>
      <c r="I1769" s="164">
        <v>727</v>
      </c>
      <c r="J1769" s="164">
        <v>518</v>
      </c>
    </row>
    <row r="1770" spans="1:10" ht="14.5" x14ac:dyDescent="0.35">
      <c r="A1770" s="162">
        <v>21423</v>
      </c>
      <c r="B1770" s="162" t="s">
        <v>1963</v>
      </c>
      <c r="D1770" s="163">
        <v>19.399999999999999</v>
      </c>
      <c r="E1770" s="163" t="s">
        <v>195</v>
      </c>
      <c r="F1770" s="162">
        <v>2021</v>
      </c>
      <c r="G1770" s="164">
        <v>430016</v>
      </c>
      <c r="H1770" s="164">
        <v>0</v>
      </c>
      <c r="I1770" s="164">
        <v>0</v>
      </c>
      <c r="J1770" s="164">
        <v>0</v>
      </c>
    </row>
    <row r="1771" spans="1:10" ht="14.5" x14ac:dyDescent="0.35">
      <c r="A1771" s="162">
        <v>21423</v>
      </c>
      <c r="B1771" s="162" t="s">
        <v>1964</v>
      </c>
      <c r="D1771" s="163">
        <v>21.2</v>
      </c>
      <c r="E1771" s="163" t="s">
        <v>195</v>
      </c>
      <c r="F1771" s="162">
        <v>2021</v>
      </c>
      <c r="G1771" s="164">
        <v>82669</v>
      </c>
      <c r="H1771" s="164">
        <v>3392</v>
      </c>
      <c r="I1771" s="164">
        <v>246</v>
      </c>
      <c r="J1771" s="164">
        <v>180</v>
      </c>
    </row>
    <row r="1772" spans="1:10" ht="14.5" x14ac:dyDescent="0.35">
      <c r="A1772" s="162">
        <v>21423</v>
      </c>
      <c r="B1772" s="162" t="s">
        <v>1965</v>
      </c>
      <c r="D1772" s="163">
        <v>24</v>
      </c>
      <c r="E1772" s="163" t="s">
        <v>195</v>
      </c>
      <c r="F1772" s="162">
        <v>2021</v>
      </c>
      <c r="G1772" s="164">
        <v>1633087</v>
      </c>
      <c r="H1772" s="164">
        <v>1633</v>
      </c>
      <c r="I1772" s="164">
        <v>118</v>
      </c>
      <c r="J1772" s="164">
        <v>96</v>
      </c>
    </row>
    <row r="1773" spans="1:10" ht="14.5" x14ac:dyDescent="0.35">
      <c r="A1773" s="162">
        <v>21458</v>
      </c>
      <c r="B1773" s="162" t="s">
        <v>1966</v>
      </c>
      <c r="D1773" s="163">
        <v>1</v>
      </c>
      <c r="E1773" s="163" t="s">
        <v>195</v>
      </c>
      <c r="F1773" s="162">
        <v>2021</v>
      </c>
      <c r="G1773" s="164">
        <v>27328401</v>
      </c>
      <c r="H1773" s="164">
        <v>270665</v>
      </c>
      <c r="I1773" s="164">
        <v>1256</v>
      </c>
      <c r="J1773" s="164">
        <v>26475</v>
      </c>
    </row>
    <row r="1774" spans="1:10" ht="14.5" x14ac:dyDescent="0.35">
      <c r="A1774" s="162">
        <v>21458</v>
      </c>
      <c r="B1774" s="162" t="s">
        <v>1967</v>
      </c>
      <c r="D1774" s="163">
        <v>2.1</v>
      </c>
      <c r="E1774" s="163" t="s">
        <v>195</v>
      </c>
      <c r="F1774" s="162">
        <v>2021</v>
      </c>
      <c r="G1774" s="164">
        <v>4533020</v>
      </c>
      <c r="H1774" s="164">
        <v>50494</v>
      </c>
      <c r="I1774" s="164">
        <v>2975</v>
      </c>
      <c r="J1774" s="164">
        <v>6180</v>
      </c>
    </row>
    <row r="1775" spans="1:10" ht="14.5" x14ac:dyDescent="0.35">
      <c r="A1775" s="162">
        <v>21458</v>
      </c>
      <c r="B1775" s="162" t="s">
        <v>1968</v>
      </c>
      <c r="D1775" s="163">
        <v>17.100000000000001</v>
      </c>
      <c r="E1775" s="163" t="s">
        <v>195</v>
      </c>
      <c r="F1775" s="162">
        <v>2021</v>
      </c>
      <c r="G1775" s="164">
        <v>1152791</v>
      </c>
      <c r="H1775" s="164">
        <v>8435</v>
      </c>
      <c r="I1775" s="164">
        <v>347</v>
      </c>
      <c r="J1775" s="164">
        <v>842</v>
      </c>
    </row>
    <row r="1776" spans="1:10" ht="14.5" x14ac:dyDescent="0.35">
      <c r="A1776" s="162">
        <v>21458</v>
      </c>
      <c r="B1776" s="162" t="s">
        <v>1969</v>
      </c>
      <c r="D1776" s="163">
        <v>17.2</v>
      </c>
      <c r="E1776" s="163" t="s">
        <v>195</v>
      </c>
      <c r="F1776" s="162">
        <v>2021</v>
      </c>
      <c r="G1776" s="164">
        <v>0</v>
      </c>
      <c r="H1776" s="164">
        <v>42</v>
      </c>
      <c r="I1776" s="164">
        <v>0</v>
      </c>
      <c r="J1776" s="164">
        <v>0</v>
      </c>
    </row>
    <row r="1777" spans="1:10" ht="14.5" x14ac:dyDescent="0.35">
      <c r="A1777" s="162">
        <v>21458</v>
      </c>
      <c r="B1777" s="162" t="s">
        <v>1970</v>
      </c>
      <c r="D1777" s="163">
        <v>19.3</v>
      </c>
      <c r="E1777" s="163" t="s">
        <v>195</v>
      </c>
      <c r="F1777" s="162">
        <v>2021</v>
      </c>
      <c r="G1777" s="164">
        <v>7649</v>
      </c>
      <c r="H1777" s="164">
        <v>8822</v>
      </c>
      <c r="I1777" s="164">
        <v>467</v>
      </c>
      <c r="J1777" s="164">
        <v>858</v>
      </c>
    </row>
    <row r="1778" spans="1:10" ht="14.5" x14ac:dyDescent="0.35">
      <c r="A1778" s="162">
        <v>21458</v>
      </c>
      <c r="B1778" s="162" t="s">
        <v>1971</v>
      </c>
      <c r="D1778" s="163">
        <v>19.399999999999999</v>
      </c>
      <c r="E1778" s="163" t="s">
        <v>195</v>
      </c>
      <c r="F1778" s="162">
        <v>2021</v>
      </c>
      <c r="G1778" s="164">
        <v>776066</v>
      </c>
      <c r="H1778" s="164">
        <v>0</v>
      </c>
      <c r="I1778" s="164">
        <v>0</v>
      </c>
      <c r="J1778" s="164">
        <v>0</v>
      </c>
    </row>
    <row r="1779" spans="1:10" ht="14.5" x14ac:dyDescent="0.35">
      <c r="A1779" s="162">
        <v>21458</v>
      </c>
      <c r="B1779" s="162" t="s">
        <v>1972</v>
      </c>
      <c r="D1779" s="163">
        <v>21.2</v>
      </c>
      <c r="E1779" s="163" t="s">
        <v>195</v>
      </c>
      <c r="F1779" s="162">
        <v>2021</v>
      </c>
      <c r="G1779" s="164">
        <v>221517</v>
      </c>
      <c r="H1779" s="164">
        <v>2743</v>
      </c>
      <c r="I1779" s="164">
        <v>208</v>
      </c>
      <c r="J1779" s="164">
        <v>284</v>
      </c>
    </row>
    <row r="1780" spans="1:10" ht="14.5" x14ac:dyDescent="0.35">
      <c r="A1780" s="162">
        <v>21458</v>
      </c>
      <c r="B1780" s="162" t="s">
        <v>1973</v>
      </c>
      <c r="D1780" s="163">
        <v>23</v>
      </c>
      <c r="E1780" s="163" t="s">
        <v>195</v>
      </c>
      <c r="F1780" s="162">
        <v>2021</v>
      </c>
      <c r="G1780" s="164">
        <v>40799</v>
      </c>
      <c r="H1780" s="164">
        <v>936</v>
      </c>
      <c r="I1780" s="164">
        <v>1</v>
      </c>
      <c r="J1780" s="164">
        <v>11</v>
      </c>
    </row>
    <row r="1781" spans="1:10" ht="14.5" x14ac:dyDescent="0.35">
      <c r="A1781" s="162">
        <v>21458</v>
      </c>
      <c r="B1781" s="162" t="s">
        <v>1974</v>
      </c>
      <c r="D1781" s="163">
        <v>24</v>
      </c>
      <c r="E1781" s="163" t="s">
        <v>195</v>
      </c>
      <c r="F1781" s="162">
        <v>2021</v>
      </c>
      <c r="G1781" s="164">
        <v>88189</v>
      </c>
      <c r="H1781" s="164">
        <v>67</v>
      </c>
      <c r="I1781" s="164">
        <v>20</v>
      </c>
      <c r="J1781" s="164">
        <v>11</v>
      </c>
    </row>
    <row r="1782" spans="1:10" ht="14.5" x14ac:dyDescent="0.35">
      <c r="A1782" s="162">
        <v>21482</v>
      </c>
      <c r="B1782" s="162" t="s">
        <v>1975</v>
      </c>
      <c r="D1782" s="163">
        <v>1</v>
      </c>
      <c r="E1782" s="163" t="s">
        <v>195</v>
      </c>
      <c r="F1782" s="162">
        <v>2021</v>
      </c>
      <c r="G1782" s="164">
        <v>105636818</v>
      </c>
      <c r="H1782" s="164">
        <v>916596</v>
      </c>
      <c r="I1782" s="164">
        <v>63793</v>
      </c>
      <c r="J1782" s="164">
        <v>136289</v>
      </c>
    </row>
    <row r="1783" spans="1:10" ht="14.5" x14ac:dyDescent="0.35">
      <c r="A1783" s="162">
        <v>21482</v>
      </c>
      <c r="B1783" s="162" t="s">
        <v>1976</v>
      </c>
      <c r="D1783" s="163">
        <v>2.1</v>
      </c>
      <c r="E1783" s="163" t="s">
        <v>195</v>
      </c>
      <c r="F1783" s="162">
        <v>2021</v>
      </c>
      <c r="G1783" s="164">
        <v>100230053</v>
      </c>
      <c r="H1783" s="164">
        <v>1669462</v>
      </c>
      <c r="I1783" s="164">
        <v>116191</v>
      </c>
      <c r="J1783" s="164">
        <v>248232</v>
      </c>
    </row>
    <row r="1784" spans="1:10" ht="14.5" x14ac:dyDescent="0.35">
      <c r="A1784" s="162">
        <v>21482</v>
      </c>
      <c r="B1784" s="162" t="s">
        <v>1977</v>
      </c>
      <c r="D1784" s="163">
        <v>9</v>
      </c>
      <c r="E1784" s="163" t="s">
        <v>195</v>
      </c>
      <c r="F1784" s="162">
        <v>2021</v>
      </c>
      <c r="G1784" s="164">
        <v>42859921</v>
      </c>
      <c r="H1784" s="164">
        <v>631594</v>
      </c>
      <c r="I1784" s="164">
        <v>43957</v>
      </c>
      <c r="J1784" s="164">
        <v>93912</v>
      </c>
    </row>
    <row r="1785" spans="1:10" ht="14.5" x14ac:dyDescent="0.35">
      <c r="A1785" s="162">
        <v>21652</v>
      </c>
      <c r="B1785" s="162" t="s">
        <v>1978</v>
      </c>
      <c r="D1785" s="163">
        <v>1</v>
      </c>
      <c r="E1785" s="163" t="s">
        <v>195</v>
      </c>
      <c r="F1785" s="162">
        <v>2021</v>
      </c>
      <c r="G1785" s="164">
        <v>26867</v>
      </c>
      <c r="H1785" s="164">
        <v>9296</v>
      </c>
      <c r="I1785" s="164">
        <v>1000</v>
      </c>
      <c r="J1785" s="164">
        <v>437</v>
      </c>
    </row>
    <row r="1786" spans="1:10" ht="14.5" x14ac:dyDescent="0.35">
      <c r="A1786" s="162">
        <v>21652</v>
      </c>
      <c r="B1786" s="162" t="s">
        <v>1979</v>
      </c>
      <c r="D1786" s="163">
        <v>2.1</v>
      </c>
      <c r="E1786" s="163" t="s">
        <v>195</v>
      </c>
      <c r="F1786" s="162">
        <v>2021</v>
      </c>
      <c r="G1786" s="164">
        <v>34080</v>
      </c>
      <c r="H1786" s="164">
        <v>11028</v>
      </c>
      <c r="I1786" s="164">
        <v>1299</v>
      </c>
      <c r="J1786" s="164">
        <v>567</v>
      </c>
    </row>
    <row r="1787" spans="1:10" ht="14.5" x14ac:dyDescent="0.35">
      <c r="A1787" s="162">
        <v>21652</v>
      </c>
      <c r="B1787" s="162" t="s">
        <v>1980</v>
      </c>
      <c r="D1787" s="163">
        <v>4</v>
      </c>
      <c r="E1787" s="163" t="s">
        <v>195</v>
      </c>
      <c r="F1787" s="162">
        <v>2021</v>
      </c>
      <c r="G1787" s="164">
        <v>27855722</v>
      </c>
      <c r="H1787" s="164">
        <v>1904369</v>
      </c>
      <c r="I1787" s="164">
        <v>206871</v>
      </c>
      <c r="J1787" s="164">
        <v>90358</v>
      </c>
    </row>
    <row r="1788" spans="1:10" ht="14.5" x14ac:dyDescent="0.35">
      <c r="A1788" s="162">
        <v>21652</v>
      </c>
      <c r="B1788" s="162" t="s">
        <v>1981</v>
      </c>
      <c r="D1788" s="163">
        <v>5.0999999999999996</v>
      </c>
      <c r="E1788" s="163" t="s">
        <v>195</v>
      </c>
      <c r="F1788" s="162">
        <v>2021</v>
      </c>
      <c r="G1788" s="164">
        <v>17169568</v>
      </c>
      <c r="H1788" s="164">
        <v>312738</v>
      </c>
      <c r="I1788" s="164">
        <v>38620</v>
      </c>
      <c r="J1788" s="164">
        <v>16869</v>
      </c>
    </row>
    <row r="1789" spans="1:10" ht="14.5" x14ac:dyDescent="0.35">
      <c r="A1789" s="162">
        <v>21652</v>
      </c>
      <c r="B1789" s="162" t="s">
        <v>1982</v>
      </c>
      <c r="D1789" s="163">
        <v>5.2</v>
      </c>
      <c r="E1789" s="163" t="s">
        <v>195</v>
      </c>
      <c r="F1789" s="162">
        <v>2021</v>
      </c>
      <c r="G1789" s="164">
        <v>9480834</v>
      </c>
      <c r="H1789" s="164">
        <v>193758</v>
      </c>
      <c r="I1789" s="164">
        <v>24728</v>
      </c>
      <c r="J1789" s="164">
        <v>10801</v>
      </c>
    </row>
    <row r="1790" spans="1:10" ht="14.5" x14ac:dyDescent="0.35">
      <c r="A1790" s="162">
        <v>21652</v>
      </c>
      <c r="B1790" s="162" t="s">
        <v>1983</v>
      </c>
      <c r="D1790" s="163">
        <v>9</v>
      </c>
      <c r="E1790" s="163" t="s">
        <v>195</v>
      </c>
      <c r="F1790" s="162">
        <v>2021</v>
      </c>
      <c r="G1790" s="164">
        <v>170009</v>
      </c>
      <c r="H1790" s="164">
        <v>14163</v>
      </c>
      <c r="I1790" s="164">
        <v>1578</v>
      </c>
      <c r="J1790" s="164">
        <v>689</v>
      </c>
    </row>
    <row r="1791" spans="1:10" ht="14.5" x14ac:dyDescent="0.35">
      <c r="A1791" s="162">
        <v>21652</v>
      </c>
      <c r="B1791" s="162" t="s">
        <v>1984</v>
      </c>
      <c r="D1791" s="163">
        <v>17.100000000000001</v>
      </c>
      <c r="E1791" s="163" t="s">
        <v>195</v>
      </c>
      <c r="F1791" s="162">
        <v>2021</v>
      </c>
      <c r="G1791" s="164">
        <v>25346162</v>
      </c>
      <c r="H1791" s="164">
        <v>153830</v>
      </c>
      <c r="I1791" s="164">
        <v>18245</v>
      </c>
      <c r="J1791" s="164">
        <v>7969</v>
      </c>
    </row>
    <row r="1792" spans="1:10" ht="14.5" x14ac:dyDescent="0.35">
      <c r="A1792" s="162">
        <v>21652</v>
      </c>
      <c r="B1792" s="162" t="s">
        <v>1985</v>
      </c>
      <c r="D1792" s="163">
        <v>17.2</v>
      </c>
      <c r="E1792" s="163" t="s">
        <v>195</v>
      </c>
      <c r="F1792" s="162">
        <v>2021</v>
      </c>
      <c r="G1792" s="164">
        <v>871564</v>
      </c>
      <c r="H1792" s="164">
        <v>9144</v>
      </c>
      <c r="I1792" s="164">
        <v>589</v>
      </c>
      <c r="J1792" s="164">
        <v>257</v>
      </c>
    </row>
    <row r="1793" spans="1:10" ht="14.5" x14ac:dyDescent="0.35">
      <c r="A1793" s="162">
        <v>21652</v>
      </c>
      <c r="B1793" s="162" t="s">
        <v>1986</v>
      </c>
      <c r="D1793" s="163">
        <v>18</v>
      </c>
      <c r="E1793" s="163" t="s">
        <v>195</v>
      </c>
      <c r="F1793" s="162">
        <v>2021</v>
      </c>
      <c r="G1793" s="164">
        <v>9621</v>
      </c>
      <c r="H1793" s="164">
        <v>21</v>
      </c>
      <c r="I1793" s="164">
        <v>3</v>
      </c>
      <c r="J1793" s="164">
        <v>1</v>
      </c>
    </row>
    <row r="1794" spans="1:10" ht="14.5" x14ac:dyDescent="0.35">
      <c r="A1794" s="162">
        <v>21652</v>
      </c>
      <c r="B1794" s="162" t="s">
        <v>1987</v>
      </c>
      <c r="D1794" s="163">
        <v>19.3</v>
      </c>
      <c r="E1794" s="163" t="s">
        <v>195</v>
      </c>
      <c r="F1794" s="162">
        <v>2021</v>
      </c>
      <c r="G1794" s="164">
        <v>0</v>
      </c>
      <c r="H1794" s="164">
        <v>327186</v>
      </c>
      <c r="I1794" s="164">
        <v>10011</v>
      </c>
      <c r="J1794" s="164">
        <v>4373</v>
      </c>
    </row>
    <row r="1795" spans="1:10" ht="14.5" x14ac:dyDescent="0.35">
      <c r="A1795" s="162">
        <v>21652</v>
      </c>
      <c r="B1795" s="162" t="s">
        <v>1988</v>
      </c>
      <c r="D1795" s="163">
        <v>19.399999999999999</v>
      </c>
      <c r="E1795" s="163" t="s">
        <v>195</v>
      </c>
      <c r="F1795" s="162">
        <v>2021</v>
      </c>
      <c r="G1795" s="164">
        <v>1383923</v>
      </c>
      <c r="H1795" s="164">
        <v>0</v>
      </c>
      <c r="I1795" s="164">
        <v>0</v>
      </c>
      <c r="J1795" s="164">
        <v>0</v>
      </c>
    </row>
    <row r="1796" spans="1:10" ht="14.5" x14ac:dyDescent="0.35">
      <c r="A1796" s="162">
        <v>21652</v>
      </c>
      <c r="B1796" s="162" t="s">
        <v>1989</v>
      </c>
      <c r="D1796" s="163">
        <v>21.2</v>
      </c>
      <c r="E1796" s="163" t="s">
        <v>195</v>
      </c>
      <c r="F1796" s="162">
        <v>2021</v>
      </c>
      <c r="G1796" s="164">
        <v>730851</v>
      </c>
      <c r="H1796" s="164">
        <v>28684</v>
      </c>
      <c r="I1796" s="164">
        <v>2088</v>
      </c>
      <c r="J1796" s="164">
        <v>912</v>
      </c>
    </row>
    <row r="1797" spans="1:10" ht="14.5" x14ac:dyDescent="0.35">
      <c r="A1797" s="162">
        <v>21660</v>
      </c>
      <c r="B1797" s="162" t="s">
        <v>1990</v>
      </c>
      <c r="D1797" s="163">
        <v>1</v>
      </c>
      <c r="E1797" s="163" t="s">
        <v>195</v>
      </c>
      <c r="F1797" s="162">
        <v>2021</v>
      </c>
      <c r="G1797" s="164">
        <v>11954942</v>
      </c>
      <c r="H1797" s="164">
        <v>112068</v>
      </c>
      <c r="I1797" s="164">
        <v>10144</v>
      </c>
      <c r="J1797" s="164">
        <v>4431</v>
      </c>
    </row>
    <row r="1798" spans="1:10" ht="14.5" x14ac:dyDescent="0.35">
      <c r="A1798" s="162">
        <v>21660</v>
      </c>
      <c r="B1798" s="162" t="s">
        <v>1991</v>
      </c>
      <c r="D1798" s="163">
        <v>2.1</v>
      </c>
      <c r="E1798" s="163" t="s">
        <v>195</v>
      </c>
      <c r="F1798" s="162">
        <v>2021</v>
      </c>
      <c r="G1798" s="164">
        <v>24271553</v>
      </c>
      <c r="H1798" s="164">
        <v>78936</v>
      </c>
      <c r="I1798" s="164">
        <v>9505</v>
      </c>
      <c r="J1798" s="164">
        <v>4152</v>
      </c>
    </row>
    <row r="1799" spans="1:10" ht="14.5" x14ac:dyDescent="0.35">
      <c r="A1799" s="162">
        <v>21660</v>
      </c>
      <c r="B1799" s="162" t="s">
        <v>1992</v>
      </c>
      <c r="D1799" s="163">
        <v>4</v>
      </c>
      <c r="E1799" s="163" t="s">
        <v>195</v>
      </c>
      <c r="F1799" s="162">
        <v>2021</v>
      </c>
      <c r="G1799" s="164">
        <v>17993044</v>
      </c>
      <c r="H1799" s="164">
        <v>958209</v>
      </c>
      <c r="I1799" s="164">
        <v>107664</v>
      </c>
      <c r="J1799" s="164">
        <v>47025</v>
      </c>
    </row>
    <row r="1800" spans="1:10" ht="14.5" x14ac:dyDescent="0.35">
      <c r="A1800" s="162">
        <v>21660</v>
      </c>
      <c r="B1800" s="162" t="s">
        <v>1993</v>
      </c>
      <c r="D1800" s="163">
        <v>9</v>
      </c>
      <c r="E1800" s="163" t="s">
        <v>195</v>
      </c>
      <c r="F1800" s="162">
        <v>2021</v>
      </c>
      <c r="G1800" s="164">
        <v>247917</v>
      </c>
      <c r="H1800" s="164">
        <v>8214</v>
      </c>
      <c r="I1800" s="164">
        <v>944</v>
      </c>
      <c r="J1800" s="164">
        <v>412</v>
      </c>
    </row>
    <row r="1801" spans="1:10" ht="14.5" x14ac:dyDescent="0.35">
      <c r="A1801" s="162">
        <v>21660</v>
      </c>
      <c r="B1801" s="162" t="s">
        <v>1994</v>
      </c>
      <c r="D1801" s="163">
        <v>19.3</v>
      </c>
      <c r="E1801" s="163" t="s">
        <v>195</v>
      </c>
      <c r="F1801" s="162">
        <v>2021</v>
      </c>
      <c r="G1801" s="164">
        <v>0</v>
      </c>
      <c r="H1801" s="164">
        <v>33128</v>
      </c>
      <c r="I1801" s="164">
        <v>3751</v>
      </c>
      <c r="J1801" s="164">
        <v>1638</v>
      </c>
    </row>
    <row r="1802" spans="1:10" ht="14.5" x14ac:dyDescent="0.35">
      <c r="A1802" s="162">
        <v>21660</v>
      </c>
      <c r="B1802" s="162" t="s">
        <v>1995</v>
      </c>
      <c r="D1802" s="163">
        <v>19.399999999999999</v>
      </c>
      <c r="E1802" s="163" t="s">
        <v>195</v>
      </c>
      <c r="F1802" s="162">
        <v>2021</v>
      </c>
      <c r="G1802" s="164">
        <v>20960749</v>
      </c>
      <c r="H1802" s="164">
        <v>0</v>
      </c>
      <c r="I1802" s="164">
        <v>0</v>
      </c>
      <c r="J1802" s="164">
        <v>0</v>
      </c>
    </row>
    <row r="1803" spans="1:10" ht="14.5" x14ac:dyDescent="0.35">
      <c r="A1803" s="162">
        <v>21660</v>
      </c>
      <c r="B1803" s="162" t="s">
        <v>1996</v>
      </c>
      <c r="D1803" s="163">
        <v>21.2</v>
      </c>
      <c r="E1803" s="163" t="s">
        <v>195</v>
      </c>
      <c r="F1803" s="162">
        <v>2021</v>
      </c>
      <c r="G1803" s="164">
        <v>9858526</v>
      </c>
      <c r="H1803" s="164">
        <v>14585</v>
      </c>
      <c r="I1803" s="164">
        <v>1661</v>
      </c>
      <c r="J1803" s="164">
        <v>726</v>
      </c>
    </row>
    <row r="1804" spans="1:10" ht="14.5" x14ac:dyDescent="0.35">
      <c r="A1804" s="162">
        <v>21687</v>
      </c>
      <c r="B1804" s="162" t="s">
        <v>1997</v>
      </c>
      <c r="D1804" s="163">
        <v>1</v>
      </c>
      <c r="E1804" s="163" t="s">
        <v>195</v>
      </c>
      <c r="F1804" s="162">
        <v>2021</v>
      </c>
      <c r="G1804" s="164">
        <v>2460</v>
      </c>
      <c r="H1804" s="164">
        <v>48</v>
      </c>
      <c r="I1804" s="164">
        <v>5</v>
      </c>
      <c r="J1804" s="164">
        <v>2</v>
      </c>
    </row>
    <row r="1805" spans="1:10" ht="14.5" x14ac:dyDescent="0.35">
      <c r="A1805" s="162">
        <v>21687</v>
      </c>
      <c r="B1805" s="162" t="s">
        <v>1998</v>
      </c>
      <c r="D1805" s="163">
        <v>2.1</v>
      </c>
      <c r="E1805" s="163" t="s">
        <v>195</v>
      </c>
      <c r="F1805" s="162">
        <v>2021</v>
      </c>
      <c r="G1805" s="164">
        <v>2891</v>
      </c>
      <c r="H1805" s="164">
        <v>27</v>
      </c>
      <c r="I1805" s="164">
        <v>3</v>
      </c>
      <c r="J1805" s="164">
        <v>1</v>
      </c>
    </row>
    <row r="1806" spans="1:10" ht="14.5" x14ac:dyDescent="0.35">
      <c r="A1806" s="162">
        <v>21687</v>
      </c>
      <c r="B1806" s="162" t="s">
        <v>1999</v>
      </c>
      <c r="D1806" s="163">
        <v>5.0999999999999996</v>
      </c>
      <c r="E1806" s="163" t="s">
        <v>195</v>
      </c>
      <c r="F1806" s="162">
        <v>2021</v>
      </c>
      <c r="G1806" s="164">
        <v>54294846</v>
      </c>
      <c r="H1806" s="164">
        <v>252840</v>
      </c>
      <c r="I1806" s="164">
        <v>31853</v>
      </c>
      <c r="J1806" s="164">
        <v>13913</v>
      </c>
    </row>
    <row r="1807" spans="1:10" ht="14.5" x14ac:dyDescent="0.35">
      <c r="A1807" s="162">
        <v>21687</v>
      </c>
      <c r="B1807" s="162" t="s">
        <v>2000</v>
      </c>
      <c r="D1807" s="163">
        <v>5.2</v>
      </c>
      <c r="E1807" s="163" t="s">
        <v>195</v>
      </c>
      <c r="F1807" s="162">
        <v>2021</v>
      </c>
      <c r="G1807" s="164">
        <v>21695563</v>
      </c>
      <c r="H1807" s="164">
        <v>116333</v>
      </c>
      <c r="I1807" s="164">
        <v>15125</v>
      </c>
      <c r="J1807" s="164">
        <v>6607</v>
      </c>
    </row>
    <row r="1808" spans="1:10" ht="14.5" x14ac:dyDescent="0.35">
      <c r="A1808" s="162">
        <v>21687</v>
      </c>
      <c r="B1808" s="162" t="s">
        <v>2001</v>
      </c>
      <c r="D1808" s="163">
        <v>17.100000000000001</v>
      </c>
      <c r="E1808" s="163" t="s">
        <v>195</v>
      </c>
      <c r="F1808" s="162">
        <v>2021</v>
      </c>
      <c r="G1808" s="164">
        <v>52730</v>
      </c>
      <c r="H1808" s="164">
        <v>304</v>
      </c>
      <c r="I1808" s="164">
        <v>48</v>
      </c>
      <c r="J1808" s="164">
        <v>21</v>
      </c>
    </row>
    <row r="1809" spans="1:10" ht="14.5" x14ac:dyDescent="0.35">
      <c r="A1809" s="162">
        <v>21687</v>
      </c>
      <c r="B1809" s="162" t="s">
        <v>2002</v>
      </c>
      <c r="D1809" s="163">
        <v>17.2</v>
      </c>
      <c r="E1809" s="163" t="s">
        <v>195</v>
      </c>
      <c r="F1809" s="162">
        <v>2021</v>
      </c>
      <c r="G1809" s="164">
        <v>1204392</v>
      </c>
      <c r="H1809" s="164">
        <v>10654</v>
      </c>
      <c r="I1809" s="164">
        <v>652</v>
      </c>
      <c r="J1809" s="164">
        <v>285</v>
      </c>
    </row>
    <row r="1810" spans="1:10" ht="14.5" x14ac:dyDescent="0.35">
      <c r="A1810" s="162">
        <v>21687</v>
      </c>
      <c r="B1810" s="162" t="s">
        <v>2003</v>
      </c>
      <c r="D1810" s="163">
        <v>19.3</v>
      </c>
      <c r="E1810" s="163" t="s">
        <v>195</v>
      </c>
      <c r="F1810" s="162">
        <v>2021</v>
      </c>
      <c r="G1810" s="164">
        <v>0</v>
      </c>
      <c r="H1810" s="164">
        <v>86268</v>
      </c>
      <c r="I1810" s="164">
        <v>11176</v>
      </c>
      <c r="J1810" s="164">
        <v>4881</v>
      </c>
    </row>
    <row r="1811" spans="1:10" ht="14.5" x14ac:dyDescent="0.35">
      <c r="A1811" s="162">
        <v>21687</v>
      </c>
      <c r="B1811" s="162" t="s">
        <v>2004</v>
      </c>
      <c r="D1811" s="163">
        <v>19.399999999999999</v>
      </c>
      <c r="E1811" s="163" t="s">
        <v>195</v>
      </c>
      <c r="F1811" s="162">
        <v>2021</v>
      </c>
      <c r="G1811" s="164">
        <v>6855032</v>
      </c>
      <c r="H1811" s="164">
        <v>0</v>
      </c>
      <c r="I1811" s="164">
        <v>0</v>
      </c>
      <c r="J1811" s="164">
        <v>0</v>
      </c>
    </row>
    <row r="1812" spans="1:10" ht="14.5" x14ac:dyDescent="0.35">
      <c r="A1812" s="162">
        <v>21687</v>
      </c>
      <c r="B1812" s="162" t="s">
        <v>2005</v>
      </c>
      <c r="D1812" s="163">
        <v>21.2</v>
      </c>
      <c r="E1812" s="163" t="s">
        <v>195</v>
      </c>
      <c r="F1812" s="162">
        <v>2021</v>
      </c>
      <c r="G1812" s="164">
        <v>2368982</v>
      </c>
      <c r="H1812" s="164">
        <v>26308</v>
      </c>
      <c r="I1812" s="164">
        <v>3436</v>
      </c>
      <c r="J1812" s="164">
        <v>1501</v>
      </c>
    </row>
    <row r="1813" spans="1:10" ht="14.5" x14ac:dyDescent="0.35">
      <c r="A1813" s="162">
        <v>21695</v>
      </c>
      <c r="B1813" s="162" t="s">
        <v>2006</v>
      </c>
      <c r="D1813" s="163">
        <v>1</v>
      </c>
      <c r="E1813" s="163" t="s">
        <v>195</v>
      </c>
      <c r="F1813" s="162">
        <v>2021</v>
      </c>
      <c r="G1813" s="164">
        <v>467599</v>
      </c>
      <c r="H1813" s="164">
        <v>468</v>
      </c>
      <c r="I1813" s="164">
        <v>51</v>
      </c>
      <c r="J1813" s="164">
        <v>22</v>
      </c>
    </row>
    <row r="1814" spans="1:10" ht="14.5" x14ac:dyDescent="0.35">
      <c r="A1814" s="162">
        <v>21695</v>
      </c>
      <c r="B1814" s="162" t="s">
        <v>2007</v>
      </c>
      <c r="D1814" s="163">
        <v>2.1</v>
      </c>
      <c r="E1814" s="163" t="s">
        <v>195</v>
      </c>
      <c r="F1814" s="162">
        <v>2021</v>
      </c>
      <c r="G1814" s="164">
        <v>884452</v>
      </c>
      <c r="H1814" s="164">
        <v>884</v>
      </c>
      <c r="I1814" s="164">
        <v>96</v>
      </c>
      <c r="J1814" s="164">
        <v>42</v>
      </c>
    </row>
    <row r="1815" spans="1:10" ht="14.5" x14ac:dyDescent="0.35">
      <c r="A1815" s="162">
        <v>21695</v>
      </c>
      <c r="B1815" s="162" t="s">
        <v>2008</v>
      </c>
      <c r="D1815" s="163">
        <v>4</v>
      </c>
      <c r="E1815" s="163" t="s">
        <v>195</v>
      </c>
      <c r="F1815" s="162">
        <v>2021</v>
      </c>
      <c r="G1815" s="164">
        <v>902359943</v>
      </c>
      <c r="H1815" s="164">
        <v>902360</v>
      </c>
      <c r="I1815" s="164">
        <v>96388</v>
      </c>
      <c r="J1815" s="164">
        <v>42100</v>
      </c>
    </row>
    <row r="1816" spans="1:10" ht="14.5" x14ac:dyDescent="0.35">
      <c r="A1816" s="162">
        <v>21695</v>
      </c>
      <c r="B1816" s="162" t="s">
        <v>2009</v>
      </c>
      <c r="D1816" s="163">
        <v>9</v>
      </c>
      <c r="E1816" s="163" t="s">
        <v>195</v>
      </c>
      <c r="F1816" s="162">
        <v>2021</v>
      </c>
      <c r="G1816" s="164">
        <v>5122111</v>
      </c>
      <c r="H1816" s="164">
        <v>5122</v>
      </c>
      <c r="I1816" s="164">
        <v>558</v>
      </c>
      <c r="J1816" s="164">
        <v>244</v>
      </c>
    </row>
    <row r="1817" spans="1:10" ht="14.5" x14ac:dyDescent="0.35">
      <c r="A1817" s="162">
        <v>21695</v>
      </c>
      <c r="B1817" s="162" t="s">
        <v>2010</v>
      </c>
      <c r="D1817" s="163">
        <v>21.1</v>
      </c>
      <c r="E1817" s="163" t="s">
        <v>195</v>
      </c>
      <c r="F1817" s="162">
        <v>2021</v>
      </c>
      <c r="G1817" s="164">
        <v>446</v>
      </c>
      <c r="H1817" s="164">
        <v>0</v>
      </c>
      <c r="I1817" s="164">
        <v>0</v>
      </c>
      <c r="J1817" s="164">
        <v>0</v>
      </c>
    </row>
    <row r="1818" spans="1:10" ht="14.5" x14ac:dyDescent="0.35">
      <c r="A1818" s="162">
        <v>21709</v>
      </c>
      <c r="B1818" s="162" t="s">
        <v>2011</v>
      </c>
      <c r="D1818" s="163">
        <v>1</v>
      </c>
      <c r="E1818" s="163" t="s">
        <v>195</v>
      </c>
      <c r="F1818" s="162">
        <v>2021</v>
      </c>
      <c r="G1818" s="164">
        <v>42380</v>
      </c>
      <c r="H1818" s="164">
        <v>4279</v>
      </c>
      <c r="I1818" s="164">
        <v>152</v>
      </c>
      <c r="J1818" s="164">
        <v>66</v>
      </c>
    </row>
    <row r="1819" spans="1:10" ht="14.5" x14ac:dyDescent="0.35">
      <c r="A1819" s="162">
        <v>21709</v>
      </c>
      <c r="B1819" s="162" t="s">
        <v>2012</v>
      </c>
      <c r="D1819" s="163">
        <v>2.1</v>
      </c>
      <c r="E1819" s="163" t="s">
        <v>195</v>
      </c>
      <c r="F1819" s="162">
        <v>2021</v>
      </c>
      <c r="G1819" s="164">
        <v>115799</v>
      </c>
      <c r="H1819" s="164">
        <v>457</v>
      </c>
      <c r="I1819" s="164">
        <v>24</v>
      </c>
      <c r="J1819" s="164">
        <v>11</v>
      </c>
    </row>
    <row r="1820" spans="1:10" ht="14.5" x14ac:dyDescent="0.35">
      <c r="A1820" s="162">
        <v>21709</v>
      </c>
      <c r="B1820" s="162" t="s">
        <v>2013</v>
      </c>
      <c r="D1820" s="163">
        <v>5.0999999999999996</v>
      </c>
      <c r="E1820" s="163" t="s">
        <v>195</v>
      </c>
      <c r="F1820" s="162">
        <v>2021</v>
      </c>
      <c r="G1820" s="164">
        <v>35087955</v>
      </c>
      <c r="H1820" s="164">
        <v>279203</v>
      </c>
      <c r="I1820" s="164">
        <v>31661</v>
      </c>
      <c r="J1820" s="164">
        <v>13829</v>
      </c>
    </row>
    <row r="1821" spans="1:10" ht="14.5" x14ac:dyDescent="0.35">
      <c r="A1821" s="162">
        <v>21709</v>
      </c>
      <c r="B1821" s="162" t="s">
        <v>2014</v>
      </c>
      <c r="D1821" s="163">
        <v>5.2</v>
      </c>
      <c r="E1821" s="163" t="s">
        <v>195</v>
      </c>
      <c r="F1821" s="162">
        <v>2021</v>
      </c>
      <c r="G1821" s="164">
        <v>15886322</v>
      </c>
      <c r="H1821" s="164">
        <v>152580</v>
      </c>
      <c r="I1821" s="164">
        <v>18417</v>
      </c>
      <c r="J1821" s="164">
        <v>8044</v>
      </c>
    </row>
    <row r="1822" spans="1:10" ht="14.5" x14ac:dyDescent="0.35">
      <c r="A1822" s="162">
        <v>21709</v>
      </c>
      <c r="B1822" s="162" t="s">
        <v>2015</v>
      </c>
      <c r="D1822" s="163">
        <v>9</v>
      </c>
      <c r="E1822" s="163" t="s">
        <v>195</v>
      </c>
      <c r="F1822" s="162">
        <v>2021</v>
      </c>
      <c r="G1822" s="164">
        <v>88669</v>
      </c>
      <c r="H1822" s="164">
        <v>3080</v>
      </c>
      <c r="I1822" s="164">
        <v>354</v>
      </c>
      <c r="J1822" s="164">
        <v>155</v>
      </c>
    </row>
    <row r="1823" spans="1:10" ht="14.5" x14ac:dyDescent="0.35">
      <c r="A1823" s="162">
        <v>21709</v>
      </c>
      <c r="B1823" s="162" t="s">
        <v>2016</v>
      </c>
      <c r="D1823" s="163">
        <v>17.100000000000001</v>
      </c>
      <c r="E1823" s="163" t="s">
        <v>195</v>
      </c>
      <c r="F1823" s="162">
        <v>2021</v>
      </c>
      <c r="G1823" s="164">
        <v>5191315</v>
      </c>
      <c r="H1823" s="164">
        <v>168557</v>
      </c>
      <c r="I1823" s="164">
        <v>18415</v>
      </c>
      <c r="J1823" s="164">
        <v>8044</v>
      </c>
    </row>
    <row r="1824" spans="1:10" ht="14.5" x14ac:dyDescent="0.35">
      <c r="A1824" s="162">
        <v>21709</v>
      </c>
      <c r="B1824" s="162" t="s">
        <v>2017</v>
      </c>
      <c r="D1824" s="163">
        <v>17.2</v>
      </c>
      <c r="E1824" s="163" t="s">
        <v>195</v>
      </c>
      <c r="F1824" s="162">
        <v>2021</v>
      </c>
      <c r="G1824" s="164">
        <v>1379719</v>
      </c>
      <c r="H1824" s="164">
        <v>17118</v>
      </c>
      <c r="I1824" s="164">
        <v>895</v>
      </c>
      <c r="J1824" s="164">
        <v>391</v>
      </c>
    </row>
    <row r="1825" spans="1:10" ht="14.5" x14ac:dyDescent="0.35">
      <c r="A1825" s="162">
        <v>21709</v>
      </c>
      <c r="B1825" s="162" t="s">
        <v>2018</v>
      </c>
      <c r="D1825" s="163">
        <v>18</v>
      </c>
      <c r="E1825" s="163" t="s">
        <v>195</v>
      </c>
      <c r="F1825" s="162">
        <v>2021</v>
      </c>
      <c r="G1825" s="164">
        <v>19821</v>
      </c>
      <c r="H1825" s="164">
        <v>38</v>
      </c>
      <c r="I1825" s="164">
        <v>5</v>
      </c>
      <c r="J1825" s="164">
        <v>2</v>
      </c>
    </row>
    <row r="1826" spans="1:10" ht="14.5" x14ac:dyDescent="0.35">
      <c r="A1826" s="162">
        <v>21709</v>
      </c>
      <c r="B1826" s="162" t="s">
        <v>2019</v>
      </c>
      <c r="D1826" s="163">
        <v>19.3</v>
      </c>
      <c r="E1826" s="163" t="s">
        <v>195</v>
      </c>
      <c r="F1826" s="162">
        <v>2021</v>
      </c>
      <c r="G1826" s="164">
        <v>0</v>
      </c>
      <c r="H1826" s="164">
        <v>125235</v>
      </c>
      <c r="I1826" s="164">
        <v>12978</v>
      </c>
      <c r="J1826" s="164">
        <v>5669</v>
      </c>
    </row>
    <row r="1827" spans="1:10" ht="14.5" x14ac:dyDescent="0.35">
      <c r="A1827" s="162">
        <v>21709</v>
      </c>
      <c r="B1827" s="162" t="s">
        <v>2020</v>
      </c>
      <c r="D1827" s="163">
        <v>19.399999999999999</v>
      </c>
      <c r="E1827" s="163" t="s">
        <v>195</v>
      </c>
      <c r="F1827" s="162">
        <v>2021</v>
      </c>
      <c r="G1827" s="164">
        <v>3448736</v>
      </c>
      <c r="H1827" s="164">
        <v>0</v>
      </c>
      <c r="I1827" s="164">
        <v>0</v>
      </c>
      <c r="J1827" s="164">
        <v>0</v>
      </c>
    </row>
    <row r="1828" spans="1:10" ht="14.5" x14ac:dyDescent="0.35">
      <c r="A1828" s="162">
        <v>21709</v>
      </c>
      <c r="B1828" s="162" t="s">
        <v>2021</v>
      </c>
      <c r="D1828" s="163">
        <v>21.2</v>
      </c>
      <c r="E1828" s="163" t="s">
        <v>195</v>
      </c>
      <c r="F1828" s="162">
        <v>2021</v>
      </c>
      <c r="G1828" s="164">
        <v>1762190</v>
      </c>
      <c r="H1828" s="164">
        <v>43909</v>
      </c>
      <c r="I1828" s="164">
        <v>5013</v>
      </c>
      <c r="J1828" s="164">
        <v>2189</v>
      </c>
    </row>
    <row r="1829" spans="1:10" ht="14.5" x14ac:dyDescent="0.35">
      <c r="A1829" s="162">
        <v>21784</v>
      </c>
      <c r="B1829" s="162" t="s">
        <v>2022</v>
      </c>
      <c r="D1829" s="163">
        <v>1</v>
      </c>
      <c r="E1829" s="163" t="s">
        <v>195</v>
      </c>
      <c r="F1829" s="162">
        <v>2021</v>
      </c>
      <c r="G1829" s="164">
        <v>28195</v>
      </c>
      <c r="H1829" s="164">
        <v>259</v>
      </c>
      <c r="I1829" s="164">
        <v>13</v>
      </c>
      <c r="J1829" s="164">
        <v>18</v>
      </c>
    </row>
    <row r="1830" spans="1:10" ht="14.5" x14ac:dyDescent="0.35">
      <c r="A1830" s="162">
        <v>21784</v>
      </c>
      <c r="B1830" s="162" t="s">
        <v>2023</v>
      </c>
      <c r="D1830" s="163">
        <v>2.1</v>
      </c>
      <c r="E1830" s="163" t="s">
        <v>195</v>
      </c>
      <c r="F1830" s="162">
        <v>2021</v>
      </c>
      <c r="G1830" s="164">
        <v>35675</v>
      </c>
      <c r="H1830" s="164">
        <v>767</v>
      </c>
      <c r="I1830" s="164">
        <v>32</v>
      </c>
      <c r="J1830" s="164">
        <v>39</v>
      </c>
    </row>
    <row r="1831" spans="1:10" ht="14.5" x14ac:dyDescent="0.35">
      <c r="A1831" s="162">
        <v>21784</v>
      </c>
      <c r="B1831" s="162" t="s">
        <v>2024</v>
      </c>
      <c r="D1831" s="163">
        <v>5.0999999999999996</v>
      </c>
      <c r="E1831" s="163" t="s">
        <v>195</v>
      </c>
      <c r="F1831" s="162">
        <v>2021</v>
      </c>
      <c r="G1831" s="164">
        <v>1341452</v>
      </c>
      <c r="H1831" s="164">
        <v>29506</v>
      </c>
      <c r="I1831" s="164">
        <v>1203</v>
      </c>
      <c r="J1831" s="164">
        <v>1642</v>
      </c>
    </row>
    <row r="1832" spans="1:10" ht="14.5" x14ac:dyDescent="0.35">
      <c r="A1832" s="162">
        <v>21784</v>
      </c>
      <c r="B1832" s="162" t="s">
        <v>2025</v>
      </c>
      <c r="D1832" s="163">
        <v>5.2</v>
      </c>
      <c r="E1832" s="163" t="s">
        <v>195</v>
      </c>
      <c r="F1832" s="162">
        <v>2021</v>
      </c>
      <c r="G1832" s="164">
        <v>1259483</v>
      </c>
      <c r="H1832" s="164">
        <v>38991</v>
      </c>
      <c r="I1832" s="164">
        <v>1616</v>
      </c>
      <c r="J1832" s="164">
        <v>1778</v>
      </c>
    </row>
    <row r="1833" spans="1:10" ht="14.5" x14ac:dyDescent="0.35">
      <c r="A1833" s="162">
        <v>21784</v>
      </c>
      <c r="B1833" s="162" t="s">
        <v>2026</v>
      </c>
      <c r="D1833" s="163">
        <v>9</v>
      </c>
      <c r="E1833" s="163" t="s">
        <v>195</v>
      </c>
      <c r="F1833" s="162">
        <v>2021</v>
      </c>
      <c r="G1833" s="164">
        <v>5712</v>
      </c>
      <c r="H1833" s="164">
        <v>996</v>
      </c>
      <c r="I1833" s="164">
        <v>44</v>
      </c>
      <c r="J1833" s="164">
        <v>36</v>
      </c>
    </row>
    <row r="1834" spans="1:10" ht="14.5" x14ac:dyDescent="0.35">
      <c r="A1834" s="162">
        <v>21784</v>
      </c>
      <c r="B1834" s="162" t="s">
        <v>2027</v>
      </c>
      <c r="D1834" s="163">
        <v>17.100000000000001</v>
      </c>
      <c r="E1834" s="163" t="s">
        <v>195</v>
      </c>
      <c r="F1834" s="162">
        <v>2021</v>
      </c>
      <c r="G1834" s="164">
        <v>261959</v>
      </c>
      <c r="H1834" s="164">
        <v>7464</v>
      </c>
      <c r="I1834" s="164">
        <v>259</v>
      </c>
      <c r="J1834" s="164">
        <v>404</v>
      </c>
    </row>
    <row r="1835" spans="1:10" ht="14.5" x14ac:dyDescent="0.35">
      <c r="A1835" s="162">
        <v>21784</v>
      </c>
      <c r="B1835" s="162" t="s">
        <v>2028</v>
      </c>
      <c r="D1835" s="163">
        <v>17.2</v>
      </c>
      <c r="E1835" s="163" t="s">
        <v>195</v>
      </c>
      <c r="F1835" s="162">
        <v>2021</v>
      </c>
      <c r="G1835" s="164">
        <v>2075</v>
      </c>
      <c r="H1835" s="164">
        <v>42</v>
      </c>
      <c r="I1835" s="164">
        <v>2</v>
      </c>
      <c r="J1835" s="164">
        <v>2</v>
      </c>
    </row>
    <row r="1836" spans="1:10" ht="14.5" x14ac:dyDescent="0.35">
      <c r="A1836" s="162">
        <v>21784</v>
      </c>
      <c r="B1836" s="162" t="s">
        <v>2029</v>
      </c>
      <c r="D1836" s="163">
        <v>18</v>
      </c>
      <c r="E1836" s="163" t="s">
        <v>195</v>
      </c>
      <c r="F1836" s="162">
        <v>2021</v>
      </c>
      <c r="G1836" s="164">
        <v>17261</v>
      </c>
      <c r="H1836" s="164">
        <v>362</v>
      </c>
      <c r="I1836" s="164">
        <v>13</v>
      </c>
      <c r="J1836" s="164">
        <v>13</v>
      </c>
    </row>
    <row r="1837" spans="1:10" ht="14.5" x14ac:dyDescent="0.35">
      <c r="A1837" s="162">
        <v>21784</v>
      </c>
      <c r="B1837" s="162" t="s">
        <v>2030</v>
      </c>
      <c r="D1837" s="163">
        <v>19.3</v>
      </c>
      <c r="E1837" s="163" t="s">
        <v>195</v>
      </c>
      <c r="F1837" s="162">
        <v>2021</v>
      </c>
      <c r="G1837" s="164">
        <v>4156</v>
      </c>
      <c r="H1837" s="164">
        <v>51482</v>
      </c>
      <c r="I1837" s="164">
        <v>1936</v>
      </c>
      <c r="J1837" s="164">
        <v>2459</v>
      </c>
    </row>
    <row r="1838" spans="1:10" ht="14.5" x14ac:dyDescent="0.35">
      <c r="A1838" s="162">
        <v>21784</v>
      </c>
      <c r="B1838" s="162" t="s">
        <v>2031</v>
      </c>
      <c r="D1838" s="163">
        <v>19.399999999999999</v>
      </c>
      <c r="E1838" s="163" t="s">
        <v>195</v>
      </c>
      <c r="F1838" s="162">
        <v>2021</v>
      </c>
      <c r="G1838" s="164">
        <v>1929199</v>
      </c>
      <c r="H1838" s="164">
        <v>0</v>
      </c>
      <c r="I1838" s="164">
        <v>0</v>
      </c>
      <c r="J1838" s="164">
        <v>0</v>
      </c>
    </row>
    <row r="1839" spans="1:10" ht="14.5" x14ac:dyDescent="0.35">
      <c r="A1839" s="162">
        <v>21784</v>
      </c>
      <c r="B1839" s="162" t="s">
        <v>2032</v>
      </c>
      <c r="D1839" s="163">
        <v>21.2</v>
      </c>
      <c r="E1839" s="163" t="s">
        <v>195</v>
      </c>
      <c r="F1839" s="162">
        <v>2021</v>
      </c>
      <c r="G1839" s="164">
        <v>328059</v>
      </c>
      <c r="H1839" s="164">
        <v>20162</v>
      </c>
      <c r="I1839" s="164">
        <v>783</v>
      </c>
      <c r="J1839" s="164">
        <v>851</v>
      </c>
    </row>
    <row r="1840" spans="1:10" ht="14.5" x14ac:dyDescent="0.35">
      <c r="A1840" s="162">
        <v>21806</v>
      </c>
      <c r="B1840" s="162" t="s">
        <v>2033</v>
      </c>
      <c r="D1840" s="163">
        <v>5.0999999999999996</v>
      </c>
      <c r="E1840" s="163" t="s">
        <v>195</v>
      </c>
      <c r="F1840" s="162">
        <v>2021</v>
      </c>
      <c r="G1840" s="164">
        <v>1670309</v>
      </c>
      <c r="H1840" s="164">
        <v>8301</v>
      </c>
      <c r="I1840" s="164">
        <v>0</v>
      </c>
      <c r="J1840" s="164">
        <v>0</v>
      </c>
    </row>
    <row r="1841" spans="1:10" ht="14.5" x14ac:dyDescent="0.35">
      <c r="A1841" s="162">
        <v>21806</v>
      </c>
      <c r="B1841" s="162" t="s">
        <v>2034</v>
      </c>
      <c r="D1841" s="163">
        <v>5.2</v>
      </c>
      <c r="E1841" s="163" t="s">
        <v>195</v>
      </c>
      <c r="F1841" s="162">
        <v>2021</v>
      </c>
      <c r="G1841" s="164">
        <v>89017</v>
      </c>
      <c r="H1841" s="164">
        <v>652</v>
      </c>
      <c r="I1841" s="164">
        <v>0</v>
      </c>
      <c r="J1841" s="164">
        <v>0</v>
      </c>
    </row>
    <row r="1842" spans="1:10" ht="14.5" x14ac:dyDescent="0.35">
      <c r="A1842" s="162">
        <v>21806</v>
      </c>
      <c r="B1842" s="162" t="s">
        <v>2035</v>
      </c>
      <c r="D1842" s="163">
        <v>17.100000000000001</v>
      </c>
      <c r="E1842" s="163" t="s">
        <v>195</v>
      </c>
      <c r="F1842" s="162">
        <v>2021</v>
      </c>
      <c r="G1842" s="164">
        <v>17783</v>
      </c>
      <c r="H1842" s="164">
        <v>5022</v>
      </c>
      <c r="I1842" s="164">
        <v>0</v>
      </c>
      <c r="J1842" s="164">
        <v>0</v>
      </c>
    </row>
    <row r="1843" spans="1:10" ht="14.5" x14ac:dyDescent="0.35">
      <c r="A1843" s="162">
        <v>21806</v>
      </c>
      <c r="B1843" s="162" t="s">
        <v>2036</v>
      </c>
      <c r="D1843" s="163">
        <v>17.2</v>
      </c>
      <c r="E1843" s="163" t="s">
        <v>195</v>
      </c>
      <c r="F1843" s="162">
        <v>2021</v>
      </c>
      <c r="G1843" s="164">
        <v>2303</v>
      </c>
      <c r="H1843" s="164">
        <v>126</v>
      </c>
      <c r="I1843" s="164">
        <v>0</v>
      </c>
      <c r="J1843" s="164">
        <v>0</v>
      </c>
    </row>
    <row r="1844" spans="1:10" ht="14.5" x14ac:dyDescent="0.35">
      <c r="A1844" s="162">
        <v>21849</v>
      </c>
      <c r="B1844" s="162" t="s">
        <v>2037</v>
      </c>
      <c r="D1844" s="163">
        <v>5.0999999999999996</v>
      </c>
      <c r="E1844" s="163" t="s">
        <v>195</v>
      </c>
      <c r="F1844" s="162">
        <v>2021</v>
      </c>
      <c r="G1844" s="164">
        <v>155174</v>
      </c>
      <c r="H1844" s="164">
        <v>3584</v>
      </c>
      <c r="I1844" s="164">
        <v>228</v>
      </c>
      <c r="J1844" s="164">
        <v>533</v>
      </c>
    </row>
    <row r="1845" spans="1:10" ht="14.5" x14ac:dyDescent="0.35">
      <c r="A1845" s="162">
        <v>21849</v>
      </c>
      <c r="B1845" s="162" t="s">
        <v>2038</v>
      </c>
      <c r="D1845" s="163">
        <v>5.2</v>
      </c>
      <c r="E1845" s="163" t="s">
        <v>195</v>
      </c>
      <c r="F1845" s="162">
        <v>2021</v>
      </c>
      <c r="G1845" s="164">
        <v>1172356</v>
      </c>
      <c r="H1845" s="164">
        <v>21375</v>
      </c>
      <c r="I1845" s="164">
        <v>976</v>
      </c>
      <c r="J1845" s="164">
        <v>2276</v>
      </c>
    </row>
    <row r="1846" spans="1:10" ht="14.5" x14ac:dyDescent="0.35">
      <c r="A1846" s="162">
        <v>21849</v>
      </c>
      <c r="B1846" s="162" t="s">
        <v>2039</v>
      </c>
      <c r="D1846" s="163">
        <v>17.100000000000001</v>
      </c>
      <c r="E1846" s="163" t="s">
        <v>195</v>
      </c>
      <c r="F1846" s="162">
        <v>2021</v>
      </c>
      <c r="G1846" s="164">
        <v>461660</v>
      </c>
      <c r="H1846" s="164">
        <v>4211</v>
      </c>
      <c r="I1846" s="164">
        <v>389</v>
      </c>
      <c r="J1846" s="164">
        <v>907</v>
      </c>
    </row>
    <row r="1847" spans="1:10" ht="14.5" x14ac:dyDescent="0.35">
      <c r="A1847" s="162">
        <v>21849</v>
      </c>
      <c r="B1847" s="162" t="s">
        <v>2040</v>
      </c>
      <c r="D1847" s="163">
        <v>17.2</v>
      </c>
      <c r="E1847" s="163" t="s">
        <v>195</v>
      </c>
      <c r="F1847" s="162">
        <v>2021</v>
      </c>
      <c r="G1847" s="164">
        <v>0</v>
      </c>
      <c r="H1847" s="164">
        <v>35</v>
      </c>
      <c r="I1847" s="164">
        <v>2</v>
      </c>
      <c r="J1847" s="164">
        <v>4</v>
      </c>
    </row>
    <row r="1848" spans="1:10" ht="14.5" x14ac:dyDescent="0.35">
      <c r="A1848" s="162">
        <v>21849</v>
      </c>
      <c r="B1848" s="162" t="s">
        <v>2041</v>
      </c>
      <c r="D1848" s="163">
        <v>19.3</v>
      </c>
      <c r="E1848" s="163" t="s">
        <v>195</v>
      </c>
      <c r="F1848" s="162">
        <v>2021</v>
      </c>
      <c r="G1848" s="164">
        <v>39861</v>
      </c>
      <c r="H1848" s="164">
        <v>68891</v>
      </c>
      <c r="I1848" s="164">
        <v>3419</v>
      </c>
      <c r="J1848" s="164">
        <v>7978</v>
      </c>
    </row>
    <row r="1849" spans="1:10" ht="14.5" x14ac:dyDescent="0.35">
      <c r="A1849" s="162">
        <v>21849</v>
      </c>
      <c r="B1849" s="162" t="s">
        <v>2042</v>
      </c>
      <c r="D1849" s="163">
        <v>19.399999999999999</v>
      </c>
      <c r="E1849" s="163" t="s">
        <v>195</v>
      </c>
      <c r="F1849" s="162">
        <v>2021</v>
      </c>
      <c r="G1849" s="164">
        <v>4583018</v>
      </c>
      <c r="H1849" s="164">
        <v>0</v>
      </c>
      <c r="I1849" s="164">
        <v>0</v>
      </c>
      <c r="J1849" s="164">
        <v>0</v>
      </c>
    </row>
    <row r="1850" spans="1:10" ht="14.5" x14ac:dyDescent="0.35">
      <c r="A1850" s="162">
        <v>21849</v>
      </c>
      <c r="B1850" s="162" t="s">
        <v>2043</v>
      </c>
      <c r="D1850" s="163">
        <v>21.2</v>
      </c>
      <c r="E1850" s="163" t="s">
        <v>195</v>
      </c>
      <c r="F1850" s="162">
        <v>2021</v>
      </c>
      <c r="G1850" s="164">
        <v>1607787</v>
      </c>
      <c r="H1850" s="164">
        <v>75728</v>
      </c>
      <c r="I1850" s="164">
        <v>3318</v>
      </c>
      <c r="J1850" s="164">
        <v>7742</v>
      </c>
    </row>
    <row r="1851" spans="1:10" ht="14.5" x14ac:dyDescent="0.35">
      <c r="A1851" s="162">
        <v>21865</v>
      </c>
      <c r="B1851" s="162" t="s">
        <v>2044</v>
      </c>
      <c r="D1851" s="163">
        <v>3</v>
      </c>
      <c r="E1851" s="163" t="s">
        <v>195</v>
      </c>
      <c r="F1851" s="162">
        <v>2021</v>
      </c>
      <c r="G1851" s="164">
        <v>77843</v>
      </c>
      <c r="H1851" s="164">
        <v>-176</v>
      </c>
      <c r="I1851" s="164">
        <v>28</v>
      </c>
      <c r="J1851" s="164">
        <v>65</v>
      </c>
    </row>
    <row r="1852" spans="1:10" ht="14.5" x14ac:dyDescent="0.35">
      <c r="A1852" s="162">
        <v>21873</v>
      </c>
      <c r="B1852" s="162" t="s">
        <v>2045</v>
      </c>
      <c r="D1852" s="163">
        <v>1</v>
      </c>
      <c r="E1852" s="163" t="s">
        <v>195</v>
      </c>
      <c r="F1852" s="162">
        <v>2021</v>
      </c>
      <c r="G1852" s="164">
        <v>2095266</v>
      </c>
      <c r="H1852" s="164">
        <v>106279</v>
      </c>
      <c r="I1852" s="164">
        <v>5364</v>
      </c>
      <c r="J1852" s="164">
        <v>12515</v>
      </c>
    </row>
    <row r="1853" spans="1:10" ht="14.5" x14ac:dyDescent="0.35">
      <c r="A1853" s="162">
        <v>21873</v>
      </c>
      <c r="B1853" s="162" t="s">
        <v>2046</v>
      </c>
      <c r="D1853" s="163">
        <v>2.1</v>
      </c>
      <c r="E1853" s="163" t="s">
        <v>195</v>
      </c>
      <c r="F1853" s="162">
        <v>2021</v>
      </c>
      <c r="G1853" s="164">
        <v>118849</v>
      </c>
      <c r="H1853" s="164">
        <v>9530</v>
      </c>
      <c r="I1853" s="164">
        <v>399</v>
      </c>
      <c r="J1853" s="164">
        <v>930</v>
      </c>
    </row>
    <row r="1854" spans="1:10" ht="14.5" x14ac:dyDescent="0.35">
      <c r="A1854" s="162">
        <v>21873</v>
      </c>
      <c r="B1854" s="162" t="s">
        <v>2047</v>
      </c>
      <c r="D1854" s="163">
        <v>5.0999999999999996</v>
      </c>
      <c r="E1854" s="163" t="s">
        <v>195</v>
      </c>
      <c r="F1854" s="162">
        <v>2021</v>
      </c>
      <c r="G1854" s="164">
        <v>3735506</v>
      </c>
      <c r="H1854" s="164">
        <v>212071</v>
      </c>
      <c r="I1854" s="164">
        <v>9789</v>
      </c>
      <c r="J1854" s="164">
        <v>22841</v>
      </c>
    </row>
    <row r="1855" spans="1:10" ht="14.5" x14ac:dyDescent="0.35">
      <c r="A1855" s="162">
        <v>21873</v>
      </c>
      <c r="B1855" s="162" t="s">
        <v>2048</v>
      </c>
      <c r="D1855" s="163">
        <v>5.2</v>
      </c>
      <c r="E1855" s="163" t="s">
        <v>195</v>
      </c>
      <c r="F1855" s="162">
        <v>2021</v>
      </c>
      <c r="G1855" s="164">
        <v>4139544</v>
      </c>
      <c r="H1855" s="164">
        <v>136496</v>
      </c>
      <c r="I1855" s="164">
        <v>6755</v>
      </c>
      <c r="J1855" s="164">
        <v>15763</v>
      </c>
    </row>
    <row r="1856" spans="1:10" ht="14.5" x14ac:dyDescent="0.35">
      <c r="A1856" s="162">
        <v>21873</v>
      </c>
      <c r="B1856" s="162" t="s">
        <v>2049</v>
      </c>
      <c r="D1856" s="163">
        <v>9</v>
      </c>
      <c r="E1856" s="163" t="s">
        <v>195</v>
      </c>
      <c r="F1856" s="162">
        <v>2021</v>
      </c>
      <c r="G1856" s="164">
        <v>7710027</v>
      </c>
      <c r="H1856" s="164">
        <v>97228</v>
      </c>
      <c r="I1856" s="164">
        <v>2896</v>
      </c>
      <c r="J1856" s="164">
        <v>6758</v>
      </c>
    </row>
    <row r="1857" spans="1:10" ht="14.5" x14ac:dyDescent="0.35">
      <c r="A1857" s="162">
        <v>21873</v>
      </c>
      <c r="B1857" s="162" t="s">
        <v>2050</v>
      </c>
      <c r="D1857" s="163">
        <v>17.100000000000001</v>
      </c>
      <c r="E1857" s="163" t="s">
        <v>195</v>
      </c>
      <c r="F1857" s="162">
        <v>2021</v>
      </c>
      <c r="G1857" s="164">
        <v>25544249</v>
      </c>
      <c r="H1857" s="164">
        <v>396717</v>
      </c>
      <c r="I1857" s="164">
        <v>17762</v>
      </c>
      <c r="J1857" s="164">
        <v>41446</v>
      </c>
    </row>
    <row r="1858" spans="1:10" ht="14.5" x14ac:dyDescent="0.35">
      <c r="A1858" s="162">
        <v>21873</v>
      </c>
      <c r="B1858" s="162" t="s">
        <v>2051</v>
      </c>
      <c r="D1858" s="163">
        <v>17.2</v>
      </c>
      <c r="E1858" s="163" t="s">
        <v>195</v>
      </c>
      <c r="F1858" s="162">
        <v>2021</v>
      </c>
      <c r="G1858" s="164">
        <v>32393</v>
      </c>
      <c r="H1858" s="164">
        <v>10344</v>
      </c>
      <c r="I1858" s="164">
        <v>-489</v>
      </c>
      <c r="J1858" s="164">
        <v>-1140</v>
      </c>
    </row>
    <row r="1859" spans="1:10" ht="14.5" x14ac:dyDescent="0.35">
      <c r="A1859" s="162">
        <v>21873</v>
      </c>
      <c r="B1859" s="162" t="s">
        <v>2052</v>
      </c>
      <c r="D1859" s="163">
        <v>18</v>
      </c>
      <c r="E1859" s="163" t="s">
        <v>195</v>
      </c>
      <c r="F1859" s="162">
        <v>2021</v>
      </c>
      <c r="G1859" s="164">
        <v>149102</v>
      </c>
      <c r="H1859" s="164">
        <v>3186</v>
      </c>
      <c r="I1859" s="164">
        <v>230</v>
      </c>
      <c r="J1859" s="164">
        <v>537</v>
      </c>
    </row>
    <row r="1860" spans="1:10" ht="14.5" x14ac:dyDescent="0.35">
      <c r="A1860" s="162">
        <v>21873</v>
      </c>
      <c r="B1860" s="162" t="s">
        <v>2053</v>
      </c>
      <c r="D1860" s="163">
        <v>19.3</v>
      </c>
      <c r="E1860" s="163" t="s">
        <v>195</v>
      </c>
      <c r="F1860" s="162">
        <v>2021</v>
      </c>
      <c r="G1860" s="164">
        <v>0</v>
      </c>
      <c r="H1860" s="164">
        <v>3536</v>
      </c>
      <c r="I1860" s="164">
        <v>162</v>
      </c>
      <c r="J1860" s="164">
        <v>379</v>
      </c>
    </row>
    <row r="1861" spans="1:10" ht="14.5" x14ac:dyDescent="0.35">
      <c r="A1861" s="162">
        <v>21873</v>
      </c>
      <c r="B1861" s="162" t="s">
        <v>2054</v>
      </c>
      <c r="D1861" s="163">
        <v>19.399999999999999</v>
      </c>
      <c r="E1861" s="163" t="s">
        <v>195</v>
      </c>
      <c r="F1861" s="162">
        <v>2021</v>
      </c>
      <c r="G1861" s="164">
        <v>73992</v>
      </c>
      <c r="H1861" s="164">
        <v>0</v>
      </c>
      <c r="I1861" s="164">
        <v>0</v>
      </c>
      <c r="J1861" s="164">
        <v>0</v>
      </c>
    </row>
    <row r="1862" spans="1:10" ht="14.5" x14ac:dyDescent="0.35">
      <c r="A1862" s="162">
        <v>21873</v>
      </c>
      <c r="B1862" s="162" t="s">
        <v>2055</v>
      </c>
      <c r="D1862" s="163">
        <v>21.2</v>
      </c>
      <c r="E1862" s="163" t="s">
        <v>195</v>
      </c>
      <c r="F1862" s="162">
        <v>2021</v>
      </c>
      <c r="G1862" s="164">
        <v>198</v>
      </c>
      <c r="H1862" s="164">
        <v>53</v>
      </c>
      <c r="I1862" s="164">
        <v>-2371</v>
      </c>
      <c r="J1862" s="164">
        <v>-5533</v>
      </c>
    </row>
    <row r="1863" spans="1:10" ht="14.5" x14ac:dyDescent="0.35">
      <c r="A1863" s="162">
        <v>21873</v>
      </c>
      <c r="B1863" s="162" t="s">
        <v>2056</v>
      </c>
      <c r="D1863" s="163">
        <v>23</v>
      </c>
      <c r="E1863" s="163" t="s">
        <v>195</v>
      </c>
      <c r="F1863" s="162">
        <v>2021</v>
      </c>
      <c r="G1863" s="164">
        <v>3583</v>
      </c>
      <c r="H1863" s="164">
        <v>173</v>
      </c>
      <c r="I1863" s="164">
        <v>8</v>
      </c>
      <c r="J1863" s="164">
        <v>19</v>
      </c>
    </row>
    <row r="1864" spans="1:10" ht="14.5" x14ac:dyDescent="0.35">
      <c r="A1864" s="162">
        <v>21881</v>
      </c>
      <c r="B1864" s="162" t="s">
        <v>2057</v>
      </c>
      <c r="D1864" s="163">
        <v>3</v>
      </c>
      <c r="E1864" s="163" t="s">
        <v>195</v>
      </c>
      <c r="F1864" s="162">
        <v>2021</v>
      </c>
      <c r="G1864" s="164">
        <v>106244</v>
      </c>
      <c r="H1864" s="164">
        <v>-76</v>
      </c>
      <c r="I1864" s="164">
        <v>214</v>
      </c>
      <c r="J1864" s="164">
        <v>499</v>
      </c>
    </row>
    <row r="1865" spans="1:10" ht="14.5" x14ac:dyDescent="0.35">
      <c r="A1865" s="162">
        <v>21881</v>
      </c>
      <c r="B1865" s="162" t="s">
        <v>2058</v>
      </c>
      <c r="D1865" s="163">
        <v>5.0999999999999996</v>
      </c>
      <c r="E1865" s="163" t="s">
        <v>195</v>
      </c>
      <c r="F1865" s="162">
        <v>2021</v>
      </c>
      <c r="G1865" s="164">
        <v>34</v>
      </c>
      <c r="H1865" s="164">
        <v>27</v>
      </c>
      <c r="I1865" s="164">
        <v>40</v>
      </c>
      <c r="J1865" s="164">
        <v>93</v>
      </c>
    </row>
    <row r="1866" spans="1:10" ht="14.5" x14ac:dyDescent="0.35">
      <c r="A1866" s="162">
        <v>21903</v>
      </c>
      <c r="B1866" s="162" t="s">
        <v>2059</v>
      </c>
      <c r="D1866" s="163">
        <v>9</v>
      </c>
      <c r="E1866" s="163" t="s">
        <v>195</v>
      </c>
      <c r="F1866" s="162">
        <v>2021</v>
      </c>
      <c r="G1866" s="164">
        <v>195083</v>
      </c>
      <c r="H1866" s="164">
        <v>640</v>
      </c>
      <c r="I1866" s="164">
        <v>9</v>
      </c>
      <c r="J1866" s="164">
        <v>48</v>
      </c>
    </row>
    <row r="1867" spans="1:10" ht="14.5" x14ac:dyDescent="0.35">
      <c r="A1867" s="162">
        <v>21962</v>
      </c>
      <c r="B1867" s="162" t="s">
        <v>2060</v>
      </c>
      <c r="D1867" s="163">
        <v>17.2</v>
      </c>
      <c r="E1867" s="163" t="s">
        <v>195</v>
      </c>
      <c r="F1867" s="162">
        <v>2021</v>
      </c>
      <c r="G1867" s="164">
        <v>362039</v>
      </c>
      <c r="H1867" s="164">
        <v>9632</v>
      </c>
      <c r="I1867" s="164">
        <v>279</v>
      </c>
      <c r="J1867" s="164">
        <v>570</v>
      </c>
    </row>
    <row r="1868" spans="1:10" ht="14.5" x14ac:dyDescent="0.35">
      <c r="A1868" s="162">
        <v>22012</v>
      </c>
      <c r="B1868" s="162" t="s">
        <v>2061</v>
      </c>
      <c r="D1868" s="163">
        <v>21.2</v>
      </c>
      <c r="E1868" s="163" t="s">
        <v>195</v>
      </c>
      <c r="F1868" s="162">
        <v>2021</v>
      </c>
      <c r="G1868" s="164">
        <v>41320183</v>
      </c>
      <c r="H1868" s="164">
        <v>146134</v>
      </c>
      <c r="I1868" s="164">
        <v>3996</v>
      </c>
      <c r="J1868" s="164">
        <v>16200</v>
      </c>
    </row>
    <row r="1869" spans="1:10" ht="14.5" x14ac:dyDescent="0.35">
      <c r="A1869" s="162">
        <v>22012</v>
      </c>
      <c r="B1869" s="162" t="s">
        <v>2062</v>
      </c>
      <c r="D1869" s="163">
        <v>24</v>
      </c>
      <c r="E1869" s="163" t="s">
        <v>195</v>
      </c>
      <c r="F1869" s="162">
        <v>2021</v>
      </c>
      <c r="G1869" s="164">
        <v>1214</v>
      </c>
      <c r="H1869" s="164">
        <v>83</v>
      </c>
      <c r="I1869" s="164">
        <v>2</v>
      </c>
      <c r="J1869" s="164">
        <v>9</v>
      </c>
    </row>
    <row r="1870" spans="1:10" ht="14.5" x14ac:dyDescent="0.35">
      <c r="A1870" s="162">
        <v>22055</v>
      </c>
      <c r="B1870" s="162" t="s">
        <v>2063</v>
      </c>
      <c r="D1870" s="163">
        <v>19.100000000000001</v>
      </c>
      <c r="E1870" s="163" t="s">
        <v>195</v>
      </c>
      <c r="F1870" s="162">
        <v>2021</v>
      </c>
      <c r="G1870" s="164">
        <v>2827890</v>
      </c>
      <c r="H1870" s="164">
        <v>3844642</v>
      </c>
      <c r="I1870" s="164">
        <v>272381</v>
      </c>
      <c r="J1870" s="164">
        <v>77882</v>
      </c>
    </row>
    <row r="1871" spans="1:10" ht="14.5" x14ac:dyDescent="0.35">
      <c r="A1871" s="162">
        <v>22055</v>
      </c>
      <c r="B1871" s="162" t="s">
        <v>2064</v>
      </c>
      <c r="D1871" s="163">
        <v>19.2</v>
      </c>
      <c r="E1871" s="163" t="s">
        <v>195</v>
      </c>
      <c r="F1871" s="162">
        <v>2021</v>
      </c>
      <c r="G1871" s="164">
        <v>33453407</v>
      </c>
      <c r="H1871" s="164">
        <v>0</v>
      </c>
      <c r="I1871" s="164">
        <v>0</v>
      </c>
      <c r="J1871" s="164">
        <v>0</v>
      </c>
    </row>
    <row r="1872" spans="1:10" ht="14.5" x14ac:dyDescent="0.35">
      <c r="A1872" s="162">
        <v>22055</v>
      </c>
      <c r="B1872" s="162" t="s">
        <v>2065</v>
      </c>
      <c r="D1872" s="163">
        <v>21.1</v>
      </c>
      <c r="E1872" s="163" t="s">
        <v>195</v>
      </c>
      <c r="F1872" s="162">
        <v>2021</v>
      </c>
      <c r="G1872" s="164">
        <v>45282563</v>
      </c>
      <c r="H1872" s="164">
        <v>2428460</v>
      </c>
      <c r="I1872" s="164">
        <v>172049</v>
      </c>
      <c r="J1872" s="164">
        <v>49194</v>
      </c>
    </row>
    <row r="1873" spans="1:10" ht="14.5" x14ac:dyDescent="0.35">
      <c r="A1873" s="162">
        <v>22063</v>
      </c>
      <c r="B1873" s="162" t="s">
        <v>2066</v>
      </c>
      <c r="D1873" s="163">
        <v>17.100000000000001</v>
      </c>
      <c r="E1873" s="163" t="s">
        <v>195</v>
      </c>
      <c r="F1873" s="162">
        <v>2021</v>
      </c>
      <c r="G1873" s="164">
        <v>6491979</v>
      </c>
      <c r="H1873" s="164">
        <v>171018</v>
      </c>
      <c r="I1873" s="164">
        <v>9016</v>
      </c>
      <c r="J1873" s="164">
        <v>5950</v>
      </c>
    </row>
    <row r="1874" spans="1:10" ht="14.5" x14ac:dyDescent="0.35">
      <c r="A1874" s="162">
        <v>22063</v>
      </c>
      <c r="B1874" s="162" t="s">
        <v>2067</v>
      </c>
      <c r="D1874" s="163">
        <v>19.100000000000001</v>
      </c>
      <c r="E1874" s="163" t="s">
        <v>195</v>
      </c>
      <c r="F1874" s="162">
        <v>2021</v>
      </c>
      <c r="G1874" s="164">
        <v>8879175</v>
      </c>
      <c r="H1874" s="164">
        <v>3623759</v>
      </c>
      <c r="I1874" s="164">
        <v>191038</v>
      </c>
      <c r="J1874" s="164">
        <v>126078</v>
      </c>
    </row>
    <row r="1875" spans="1:10" ht="14.5" x14ac:dyDescent="0.35">
      <c r="A1875" s="162">
        <v>22063</v>
      </c>
      <c r="B1875" s="162" t="s">
        <v>2068</v>
      </c>
      <c r="D1875" s="163">
        <v>19.2</v>
      </c>
      <c r="E1875" s="163" t="s">
        <v>195</v>
      </c>
      <c r="F1875" s="162">
        <v>2021</v>
      </c>
      <c r="G1875" s="164">
        <v>125088796</v>
      </c>
      <c r="H1875" s="164">
        <v>0</v>
      </c>
      <c r="I1875" s="164">
        <v>0</v>
      </c>
      <c r="J1875" s="164">
        <v>0</v>
      </c>
    </row>
    <row r="1876" spans="1:10" ht="14.5" x14ac:dyDescent="0.35">
      <c r="A1876" s="162">
        <v>22063</v>
      </c>
      <c r="B1876" s="162" t="s">
        <v>2069</v>
      </c>
      <c r="D1876" s="163">
        <v>19.3</v>
      </c>
      <c r="E1876" s="163" t="s">
        <v>195</v>
      </c>
      <c r="F1876" s="162">
        <v>2021</v>
      </c>
      <c r="G1876" s="164">
        <v>153332</v>
      </c>
      <c r="H1876" s="164">
        <v>105666</v>
      </c>
      <c r="I1876" s="164">
        <v>5571</v>
      </c>
      <c r="J1876" s="164">
        <v>3676</v>
      </c>
    </row>
    <row r="1877" spans="1:10" ht="14.5" x14ac:dyDescent="0.35">
      <c r="A1877" s="162">
        <v>22063</v>
      </c>
      <c r="B1877" s="162" t="s">
        <v>2070</v>
      </c>
      <c r="D1877" s="163">
        <v>19.399999999999999</v>
      </c>
      <c r="E1877" s="163" t="s">
        <v>195</v>
      </c>
      <c r="F1877" s="162">
        <v>2021</v>
      </c>
      <c r="G1877" s="164">
        <v>9837769</v>
      </c>
      <c r="H1877" s="164">
        <v>0</v>
      </c>
      <c r="I1877" s="164">
        <v>0</v>
      </c>
      <c r="J1877" s="164">
        <v>0</v>
      </c>
    </row>
    <row r="1878" spans="1:10" ht="14.5" x14ac:dyDescent="0.35">
      <c r="A1878" s="162">
        <v>22063</v>
      </c>
      <c r="B1878" s="162" t="s">
        <v>2071</v>
      </c>
      <c r="D1878" s="163">
        <v>21.1</v>
      </c>
      <c r="E1878" s="163" t="s">
        <v>195</v>
      </c>
      <c r="F1878" s="162">
        <v>2021</v>
      </c>
      <c r="G1878" s="164">
        <v>136772570</v>
      </c>
      <c r="H1878" s="164">
        <v>2513390</v>
      </c>
      <c r="I1878" s="164">
        <v>132502</v>
      </c>
      <c r="J1878" s="164">
        <v>87446</v>
      </c>
    </row>
    <row r="1879" spans="1:10" ht="14.5" x14ac:dyDescent="0.35">
      <c r="A1879" s="162">
        <v>22063</v>
      </c>
      <c r="B1879" s="162" t="s">
        <v>2072</v>
      </c>
      <c r="D1879" s="163">
        <v>21.2</v>
      </c>
      <c r="E1879" s="163" t="s">
        <v>195</v>
      </c>
      <c r="F1879" s="162">
        <v>2021</v>
      </c>
      <c r="G1879" s="164">
        <v>3147512</v>
      </c>
      <c r="H1879" s="164">
        <v>31827</v>
      </c>
      <c r="I1879" s="164">
        <v>1678</v>
      </c>
      <c r="J1879" s="164">
        <v>1107</v>
      </c>
    </row>
    <row r="1880" spans="1:10" ht="14.5" x14ac:dyDescent="0.35">
      <c r="A1880" s="162">
        <v>22136</v>
      </c>
      <c r="B1880" s="162" t="s">
        <v>2073</v>
      </c>
      <c r="D1880" s="163">
        <v>1</v>
      </c>
      <c r="E1880" s="163" t="s">
        <v>195</v>
      </c>
      <c r="F1880" s="162">
        <v>2021</v>
      </c>
      <c r="G1880" s="164">
        <v>256</v>
      </c>
      <c r="H1880" s="164">
        <v>69</v>
      </c>
      <c r="I1880" s="164">
        <v>6</v>
      </c>
      <c r="J1880" s="164">
        <v>4</v>
      </c>
    </row>
    <row r="1881" spans="1:10" ht="14.5" x14ac:dyDescent="0.35">
      <c r="A1881" s="162">
        <v>22136</v>
      </c>
      <c r="B1881" s="162" t="s">
        <v>2074</v>
      </c>
      <c r="D1881" s="163">
        <v>2.1</v>
      </c>
      <c r="E1881" s="163" t="s">
        <v>195</v>
      </c>
      <c r="F1881" s="162">
        <v>2021</v>
      </c>
      <c r="G1881" s="164">
        <v>795</v>
      </c>
      <c r="H1881" s="164">
        <v>419</v>
      </c>
      <c r="I1881" s="164">
        <v>13</v>
      </c>
      <c r="J1881" s="164">
        <v>53</v>
      </c>
    </row>
    <row r="1882" spans="1:10" ht="14.5" x14ac:dyDescent="0.35">
      <c r="A1882" s="162">
        <v>22136</v>
      </c>
      <c r="B1882" s="162" t="s">
        <v>2075</v>
      </c>
      <c r="D1882" s="163">
        <v>3</v>
      </c>
      <c r="E1882" s="163" t="s">
        <v>195</v>
      </c>
      <c r="F1882" s="162">
        <v>2021</v>
      </c>
      <c r="G1882" s="164">
        <v>171623</v>
      </c>
      <c r="H1882" s="164">
        <v>8965</v>
      </c>
      <c r="I1882" s="164">
        <v>76</v>
      </c>
      <c r="J1882" s="164">
        <v>1118</v>
      </c>
    </row>
    <row r="1883" spans="1:10" ht="14.5" x14ac:dyDescent="0.35">
      <c r="A1883" s="162">
        <v>22136</v>
      </c>
      <c r="B1883" s="162" t="s">
        <v>2076</v>
      </c>
      <c r="D1883" s="163">
        <v>5.0999999999999996</v>
      </c>
      <c r="E1883" s="163" t="s">
        <v>195</v>
      </c>
      <c r="F1883" s="162">
        <v>2021</v>
      </c>
      <c r="G1883" s="164">
        <v>6319372</v>
      </c>
      <c r="H1883" s="164">
        <v>61191</v>
      </c>
      <c r="I1883" s="164">
        <v>3854</v>
      </c>
      <c r="J1883" s="164">
        <v>5266</v>
      </c>
    </row>
    <row r="1884" spans="1:10" ht="14.5" x14ac:dyDescent="0.35">
      <c r="A1884" s="162">
        <v>22136</v>
      </c>
      <c r="B1884" s="162" t="s">
        <v>2077</v>
      </c>
      <c r="D1884" s="163">
        <v>5.2</v>
      </c>
      <c r="E1884" s="163" t="s">
        <v>195</v>
      </c>
      <c r="F1884" s="162">
        <v>2021</v>
      </c>
      <c r="G1884" s="164">
        <v>416627</v>
      </c>
      <c r="H1884" s="164">
        <v>11435</v>
      </c>
      <c r="I1884" s="164">
        <v>650</v>
      </c>
      <c r="J1884" s="164">
        <v>804</v>
      </c>
    </row>
    <row r="1885" spans="1:10" ht="14.5" x14ac:dyDescent="0.35">
      <c r="A1885" s="162">
        <v>22136</v>
      </c>
      <c r="B1885" s="162" t="s">
        <v>2078</v>
      </c>
      <c r="D1885" s="163">
        <v>9</v>
      </c>
      <c r="E1885" s="163" t="s">
        <v>195</v>
      </c>
      <c r="F1885" s="162">
        <v>2021</v>
      </c>
      <c r="G1885" s="164">
        <v>2410474</v>
      </c>
      <c r="H1885" s="164">
        <v>19935</v>
      </c>
      <c r="I1885" s="164">
        <v>970</v>
      </c>
      <c r="J1885" s="164">
        <v>1694</v>
      </c>
    </row>
    <row r="1886" spans="1:10" ht="14.5" x14ac:dyDescent="0.35">
      <c r="A1886" s="162">
        <v>22136</v>
      </c>
      <c r="B1886" s="162" t="s">
        <v>2079</v>
      </c>
      <c r="D1886" s="163">
        <v>17.100000000000001</v>
      </c>
      <c r="E1886" s="163" t="s">
        <v>195</v>
      </c>
      <c r="F1886" s="162">
        <v>2021</v>
      </c>
      <c r="G1886" s="164">
        <v>715789</v>
      </c>
      <c r="H1886" s="164">
        <v>39266</v>
      </c>
      <c r="I1886" s="164">
        <v>974</v>
      </c>
      <c r="J1886" s="164">
        <v>8331</v>
      </c>
    </row>
    <row r="1887" spans="1:10" ht="14.5" x14ac:dyDescent="0.35">
      <c r="A1887" s="162">
        <v>22136</v>
      </c>
      <c r="B1887" s="162" t="s">
        <v>2080</v>
      </c>
      <c r="D1887" s="163">
        <v>17.2</v>
      </c>
      <c r="E1887" s="163" t="s">
        <v>195</v>
      </c>
      <c r="F1887" s="162">
        <v>2021</v>
      </c>
      <c r="G1887" s="164">
        <v>9325</v>
      </c>
      <c r="H1887" s="164">
        <v>680</v>
      </c>
      <c r="I1887" s="164">
        <v>22</v>
      </c>
      <c r="J1887" s="164">
        <v>173</v>
      </c>
    </row>
    <row r="1888" spans="1:10" ht="14.5" x14ac:dyDescent="0.35">
      <c r="A1888" s="162">
        <v>22136</v>
      </c>
      <c r="B1888" s="162" t="s">
        <v>2081</v>
      </c>
      <c r="D1888" s="163">
        <v>18</v>
      </c>
      <c r="E1888" s="163" t="s">
        <v>195</v>
      </c>
      <c r="F1888" s="162">
        <v>2021</v>
      </c>
      <c r="G1888" s="164">
        <v>5788</v>
      </c>
      <c r="H1888" s="164">
        <v>96</v>
      </c>
      <c r="I1888" s="164">
        <v>2</v>
      </c>
      <c r="J1888" s="164">
        <v>7</v>
      </c>
    </row>
    <row r="1889" spans="1:10" ht="14.5" x14ac:dyDescent="0.35">
      <c r="A1889" s="162">
        <v>22136</v>
      </c>
      <c r="B1889" s="162" t="s">
        <v>2082</v>
      </c>
      <c r="D1889" s="163">
        <v>19.3</v>
      </c>
      <c r="E1889" s="163" t="s">
        <v>195</v>
      </c>
      <c r="F1889" s="162">
        <v>2021</v>
      </c>
      <c r="G1889" s="164">
        <v>3529</v>
      </c>
      <c r="H1889" s="164">
        <v>9741</v>
      </c>
      <c r="I1889" s="164">
        <v>371</v>
      </c>
      <c r="J1889" s="164">
        <v>1003</v>
      </c>
    </row>
    <row r="1890" spans="1:10" ht="14.5" x14ac:dyDescent="0.35">
      <c r="A1890" s="162">
        <v>22136</v>
      </c>
      <c r="B1890" s="162" t="s">
        <v>2083</v>
      </c>
      <c r="D1890" s="163">
        <v>19.399999999999999</v>
      </c>
      <c r="E1890" s="163" t="s">
        <v>195</v>
      </c>
      <c r="F1890" s="162">
        <v>2021</v>
      </c>
      <c r="G1890" s="164">
        <v>297489</v>
      </c>
      <c r="H1890" s="164">
        <v>0</v>
      </c>
      <c r="I1890" s="164">
        <v>0</v>
      </c>
      <c r="J1890" s="164">
        <v>0</v>
      </c>
    </row>
    <row r="1891" spans="1:10" ht="14.5" x14ac:dyDescent="0.35">
      <c r="A1891" s="162">
        <v>22136</v>
      </c>
      <c r="B1891" s="162" t="s">
        <v>2084</v>
      </c>
      <c r="D1891" s="163">
        <v>21.2</v>
      </c>
      <c r="E1891" s="163" t="s">
        <v>195</v>
      </c>
      <c r="F1891" s="162">
        <v>2021</v>
      </c>
      <c r="G1891" s="164">
        <v>142168</v>
      </c>
      <c r="H1891" s="164">
        <v>3099</v>
      </c>
      <c r="I1891" s="164">
        <v>105</v>
      </c>
      <c r="J1891" s="164">
        <v>305</v>
      </c>
    </row>
    <row r="1892" spans="1:10" ht="14.5" x14ac:dyDescent="0.35">
      <c r="A1892" s="162">
        <v>22136</v>
      </c>
      <c r="B1892" s="162" t="s">
        <v>2085</v>
      </c>
      <c r="D1892" s="163">
        <v>23</v>
      </c>
      <c r="E1892" s="163" t="s">
        <v>195</v>
      </c>
      <c r="F1892" s="162">
        <v>2021</v>
      </c>
      <c r="G1892" s="164">
        <v>5809</v>
      </c>
      <c r="H1892" s="164">
        <v>155</v>
      </c>
      <c r="I1892" s="164">
        <v>11</v>
      </c>
      <c r="J1892" s="164">
        <v>13</v>
      </c>
    </row>
    <row r="1893" spans="1:10" ht="14.5" x14ac:dyDescent="0.35">
      <c r="A1893" s="162">
        <v>22136</v>
      </c>
      <c r="B1893" s="162" t="s">
        <v>2086</v>
      </c>
      <c r="D1893" s="163">
        <v>24</v>
      </c>
      <c r="E1893" s="163" t="s">
        <v>195</v>
      </c>
      <c r="F1893" s="162">
        <v>2021</v>
      </c>
      <c r="G1893" s="164">
        <v>300117</v>
      </c>
      <c r="H1893" s="164">
        <v>1571</v>
      </c>
      <c r="I1893" s="164">
        <v>348</v>
      </c>
      <c r="J1893" s="164">
        <v>771</v>
      </c>
    </row>
    <row r="1894" spans="1:10" ht="14.5" x14ac:dyDescent="0.35">
      <c r="A1894" s="162">
        <v>22209</v>
      </c>
      <c r="B1894" s="162" t="s">
        <v>2087</v>
      </c>
      <c r="D1894" s="163">
        <v>17.100000000000001</v>
      </c>
      <c r="E1894" s="163" t="s">
        <v>195</v>
      </c>
      <c r="F1894" s="162">
        <v>2021</v>
      </c>
      <c r="G1894" s="164">
        <v>0</v>
      </c>
      <c r="H1894" s="164">
        <v>0</v>
      </c>
      <c r="I1894" s="164">
        <v>71</v>
      </c>
      <c r="J1894" s="164">
        <v>136</v>
      </c>
    </row>
    <row r="1895" spans="1:10" ht="14.5" x14ac:dyDescent="0.35">
      <c r="A1895" s="162">
        <v>22209</v>
      </c>
      <c r="B1895" s="162" t="s">
        <v>2088</v>
      </c>
      <c r="D1895" s="163">
        <v>17.2</v>
      </c>
      <c r="E1895" s="163" t="s">
        <v>195</v>
      </c>
      <c r="F1895" s="162">
        <v>2021</v>
      </c>
      <c r="G1895" s="164">
        <v>37396888</v>
      </c>
      <c r="H1895" s="164">
        <v>279639</v>
      </c>
      <c r="I1895" s="164">
        <v>25678</v>
      </c>
      <c r="J1895" s="164">
        <v>19423</v>
      </c>
    </row>
    <row r="1896" spans="1:10" ht="14.5" x14ac:dyDescent="0.35">
      <c r="A1896" s="162">
        <v>22209</v>
      </c>
      <c r="B1896" s="162" t="s">
        <v>2089</v>
      </c>
      <c r="D1896" s="163">
        <v>23</v>
      </c>
      <c r="E1896" s="163" t="s">
        <v>195</v>
      </c>
      <c r="F1896" s="162">
        <v>2021</v>
      </c>
      <c r="G1896" s="164">
        <v>2999</v>
      </c>
      <c r="H1896" s="164">
        <v>20</v>
      </c>
      <c r="I1896" s="164">
        <v>18</v>
      </c>
      <c r="J1896" s="164">
        <v>33</v>
      </c>
    </row>
    <row r="1897" spans="1:10" ht="14.5" x14ac:dyDescent="0.35">
      <c r="A1897" s="162">
        <v>22225</v>
      </c>
      <c r="B1897" s="162" t="s">
        <v>2090</v>
      </c>
      <c r="D1897" s="163">
        <v>4</v>
      </c>
      <c r="E1897" s="163" t="s">
        <v>195</v>
      </c>
      <c r="F1897" s="162">
        <v>2021</v>
      </c>
      <c r="G1897" s="164">
        <v>11594334</v>
      </c>
      <c r="H1897" s="164">
        <v>15086</v>
      </c>
      <c r="I1897" s="164">
        <v>0</v>
      </c>
      <c r="J1897" s="164">
        <v>0</v>
      </c>
    </row>
    <row r="1898" spans="1:10" ht="14.5" x14ac:dyDescent="0.35">
      <c r="A1898" s="162">
        <v>22225</v>
      </c>
      <c r="B1898" s="162" t="s">
        <v>2091</v>
      </c>
      <c r="D1898" s="163">
        <v>19.3</v>
      </c>
      <c r="E1898" s="163" t="s">
        <v>195</v>
      </c>
      <c r="F1898" s="162">
        <v>2021</v>
      </c>
      <c r="G1898" s="164">
        <v>0</v>
      </c>
      <c r="H1898" s="164">
        <v>6101</v>
      </c>
      <c r="I1898" s="164">
        <v>0</v>
      </c>
      <c r="J1898" s="164">
        <v>0</v>
      </c>
    </row>
    <row r="1899" spans="1:10" ht="14.5" x14ac:dyDescent="0.35">
      <c r="A1899" s="162">
        <v>22225</v>
      </c>
      <c r="B1899" s="162" t="s">
        <v>2092</v>
      </c>
      <c r="D1899" s="163">
        <v>19.399999999999999</v>
      </c>
      <c r="E1899" s="163" t="s">
        <v>195</v>
      </c>
      <c r="F1899" s="162">
        <v>2021</v>
      </c>
      <c r="G1899" s="164">
        <v>663016</v>
      </c>
      <c r="H1899" s="164">
        <v>0</v>
      </c>
      <c r="I1899" s="164">
        <v>0</v>
      </c>
      <c r="J1899" s="164">
        <v>0</v>
      </c>
    </row>
    <row r="1900" spans="1:10" ht="14.5" x14ac:dyDescent="0.35">
      <c r="A1900" s="162">
        <v>22225</v>
      </c>
      <c r="B1900" s="162" t="s">
        <v>2093</v>
      </c>
      <c r="D1900" s="163">
        <v>24</v>
      </c>
      <c r="E1900" s="163" t="s">
        <v>195</v>
      </c>
      <c r="F1900" s="162">
        <v>2021</v>
      </c>
      <c r="G1900" s="164">
        <v>132626</v>
      </c>
      <c r="H1900" s="164">
        <v>3527</v>
      </c>
      <c r="I1900" s="164">
        <v>0</v>
      </c>
      <c r="J1900" s="164">
        <v>0</v>
      </c>
    </row>
    <row r="1901" spans="1:10" ht="14.5" x14ac:dyDescent="0.35">
      <c r="A1901" s="162">
        <v>22241</v>
      </c>
      <c r="B1901" s="162" t="s">
        <v>2094</v>
      </c>
      <c r="D1901" s="163">
        <v>17.100000000000001</v>
      </c>
      <c r="E1901" s="163" t="s">
        <v>195</v>
      </c>
      <c r="F1901" s="162">
        <v>2021</v>
      </c>
      <c r="G1901" s="164">
        <v>0</v>
      </c>
      <c r="H1901" s="164">
        <v>1</v>
      </c>
      <c r="I1901" s="164">
        <v>0</v>
      </c>
      <c r="J1901" s="164">
        <v>0</v>
      </c>
    </row>
    <row r="1902" spans="1:10" ht="14.5" x14ac:dyDescent="0.35">
      <c r="A1902" s="162">
        <v>22241</v>
      </c>
      <c r="B1902" s="162" t="s">
        <v>2095</v>
      </c>
      <c r="D1902" s="163">
        <v>17.2</v>
      </c>
      <c r="E1902" s="163" t="s">
        <v>195</v>
      </c>
      <c r="F1902" s="162">
        <v>2021</v>
      </c>
      <c r="G1902" s="164">
        <v>1831198</v>
      </c>
      <c r="H1902" s="164">
        <v>27840</v>
      </c>
      <c r="I1902" s="164">
        <v>716</v>
      </c>
      <c r="J1902" s="164">
        <v>352</v>
      </c>
    </row>
    <row r="1903" spans="1:10" ht="14.5" x14ac:dyDescent="0.35">
      <c r="A1903" s="162">
        <v>22241</v>
      </c>
      <c r="B1903" s="162" t="s">
        <v>2096</v>
      </c>
      <c r="D1903" s="163">
        <v>18</v>
      </c>
      <c r="E1903" s="163" t="s">
        <v>195</v>
      </c>
      <c r="F1903" s="162">
        <v>2021</v>
      </c>
      <c r="G1903" s="164">
        <v>400025</v>
      </c>
      <c r="H1903" s="164">
        <v>12083</v>
      </c>
      <c r="I1903" s="164">
        <v>2909</v>
      </c>
      <c r="J1903" s="164">
        <v>896</v>
      </c>
    </row>
    <row r="1904" spans="1:10" ht="14.5" x14ac:dyDescent="0.35">
      <c r="A1904" s="162">
        <v>22276</v>
      </c>
      <c r="B1904" s="162" t="s">
        <v>2097</v>
      </c>
      <c r="D1904" s="163">
        <v>1</v>
      </c>
      <c r="E1904" s="163" t="s">
        <v>195</v>
      </c>
      <c r="F1904" s="162">
        <v>2021</v>
      </c>
      <c r="G1904" s="164">
        <v>21550</v>
      </c>
      <c r="H1904" s="164">
        <v>26156</v>
      </c>
      <c r="I1904" s="164">
        <v>488</v>
      </c>
      <c r="J1904" s="164">
        <v>1452</v>
      </c>
    </row>
    <row r="1905" spans="1:10" ht="14.5" x14ac:dyDescent="0.35">
      <c r="A1905" s="162">
        <v>22276</v>
      </c>
      <c r="B1905" s="162" t="s">
        <v>2098</v>
      </c>
      <c r="D1905" s="163">
        <v>2.1</v>
      </c>
      <c r="E1905" s="163" t="s">
        <v>195</v>
      </c>
      <c r="F1905" s="162">
        <v>2021</v>
      </c>
      <c r="G1905" s="164">
        <v>1567</v>
      </c>
      <c r="H1905" s="164">
        <v>112444</v>
      </c>
      <c r="I1905" s="164">
        <v>2068</v>
      </c>
      <c r="J1905" s="164">
        <v>6161</v>
      </c>
    </row>
    <row r="1906" spans="1:10" ht="14.5" x14ac:dyDescent="0.35">
      <c r="A1906" s="162">
        <v>22276</v>
      </c>
      <c r="B1906" s="162" t="s">
        <v>2099</v>
      </c>
      <c r="D1906" s="163">
        <v>5.0999999999999996</v>
      </c>
      <c r="E1906" s="163" t="s">
        <v>195</v>
      </c>
      <c r="F1906" s="162">
        <v>2021</v>
      </c>
      <c r="G1906" s="164">
        <v>813729</v>
      </c>
      <c r="H1906" s="164">
        <v>13108</v>
      </c>
      <c r="I1906" s="164">
        <v>16</v>
      </c>
      <c r="J1906" s="164">
        <v>103</v>
      </c>
    </row>
    <row r="1907" spans="1:10" ht="14.5" x14ac:dyDescent="0.35">
      <c r="A1907" s="162">
        <v>22276</v>
      </c>
      <c r="B1907" s="162" t="s">
        <v>2100</v>
      </c>
      <c r="D1907" s="163">
        <v>5.2</v>
      </c>
      <c r="E1907" s="163" t="s">
        <v>195</v>
      </c>
      <c r="F1907" s="162">
        <v>2021</v>
      </c>
      <c r="G1907" s="164">
        <v>490554</v>
      </c>
      <c r="H1907" s="164">
        <v>24378</v>
      </c>
      <c r="I1907" s="164">
        <v>30</v>
      </c>
      <c r="J1907" s="164">
        <v>192</v>
      </c>
    </row>
    <row r="1908" spans="1:10" ht="14.5" x14ac:dyDescent="0.35">
      <c r="A1908" s="162">
        <v>22276</v>
      </c>
      <c r="B1908" s="162" t="s">
        <v>2101</v>
      </c>
      <c r="D1908" s="163">
        <v>9</v>
      </c>
      <c r="E1908" s="163" t="s">
        <v>195</v>
      </c>
      <c r="F1908" s="162">
        <v>2021</v>
      </c>
      <c r="G1908" s="164">
        <v>6091024</v>
      </c>
      <c r="H1908" s="164">
        <v>129256</v>
      </c>
      <c r="I1908" s="164">
        <v>2090</v>
      </c>
      <c r="J1908" s="164">
        <v>5590</v>
      </c>
    </row>
    <row r="1909" spans="1:10" ht="14.5" x14ac:dyDescent="0.35">
      <c r="A1909" s="162">
        <v>22276</v>
      </c>
      <c r="B1909" s="162" t="s">
        <v>2102</v>
      </c>
      <c r="D1909" s="163">
        <v>11</v>
      </c>
      <c r="E1909" s="163" t="s">
        <v>195</v>
      </c>
      <c r="F1909" s="162">
        <v>2021</v>
      </c>
      <c r="G1909" s="164">
        <v>1186187</v>
      </c>
      <c r="H1909" s="164">
        <v>33318</v>
      </c>
      <c r="I1909" s="164">
        <v>4190</v>
      </c>
      <c r="J1909" s="164">
        <v>8603</v>
      </c>
    </row>
    <row r="1910" spans="1:10" ht="14.5" x14ac:dyDescent="0.35">
      <c r="A1910" s="162">
        <v>22276</v>
      </c>
      <c r="B1910" s="162" t="s">
        <v>2103</v>
      </c>
      <c r="D1910" s="163">
        <v>17.100000000000001</v>
      </c>
      <c r="E1910" s="163" t="s">
        <v>195</v>
      </c>
      <c r="F1910" s="162">
        <v>2021</v>
      </c>
      <c r="G1910" s="164">
        <v>8665763</v>
      </c>
      <c r="H1910" s="164">
        <v>194539</v>
      </c>
      <c r="I1910" s="164">
        <v>3788</v>
      </c>
      <c r="J1910" s="164">
        <v>11242</v>
      </c>
    </row>
    <row r="1911" spans="1:10" ht="14.5" x14ac:dyDescent="0.35">
      <c r="A1911" s="162">
        <v>22276</v>
      </c>
      <c r="B1911" s="162" t="s">
        <v>2104</v>
      </c>
      <c r="D1911" s="163">
        <v>17.2</v>
      </c>
      <c r="E1911" s="163" t="s">
        <v>195</v>
      </c>
      <c r="F1911" s="162">
        <v>2021</v>
      </c>
      <c r="G1911" s="164">
        <v>35564965</v>
      </c>
      <c r="H1911" s="164">
        <v>644607</v>
      </c>
      <c r="I1911" s="164">
        <v>13109</v>
      </c>
      <c r="J1911" s="164">
        <v>38441</v>
      </c>
    </row>
    <row r="1912" spans="1:10" ht="14.5" x14ac:dyDescent="0.35">
      <c r="A1912" s="162">
        <v>22276</v>
      </c>
      <c r="B1912" s="162" t="s">
        <v>2105</v>
      </c>
      <c r="D1912" s="163">
        <v>18</v>
      </c>
      <c r="E1912" s="163" t="s">
        <v>195</v>
      </c>
      <c r="F1912" s="162">
        <v>2021</v>
      </c>
      <c r="G1912" s="164">
        <v>328</v>
      </c>
      <c r="H1912" s="164">
        <v>71</v>
      </c>
      <c r="I1912" s="164">
        <v>2</v>
      </c>
      <c r="J1912" s="164">
        <v>7</v>
      </c>
    </row>
    <row r="1913" spans="1:10" ht="14.5" x14ac:dyDescent="0.35">
      <c r="A1913" s="162">
        <v>22276</v>
      </c>
      <c r="B1913" s="162" t="s">
        <v>2106</v>
      </c>
      <c r="D1913" s="163">
        <v>19.3</v>
      </c>
      <c r="E1913" s="163" t="s">
        <v>195</v>
      </c>
      <c r="F1913" s="162">
        <v>2021</v>
      </c>
      <c r="G1913" s="164">
        <v>2887</v>
      </c>
      <c r="H1913" s="164">
        <v>29346</v>
      </c>
      <c r="I1913" s="164">
        <v>64</v>
      </c>
      <c r="J1913" s="164">
        <v>305</v>
      </c>
    </row>
    <row r="1914" spans="1:10" ht="14.5" x14ac:dyDescent="0.35">
      <c r="A1914" s="162">
        <v>22276</v>
      </c>
      <c r="B1914" s="162" t="s">
        <v>2107</v>
      </c>
      <c r="D1914" s="163">
        <v>19.399999999999999</v>
      </c>
      <c r="E1914" s="163" t="s">
        <v>195</v>
      </c>
      <c r="F1914" s="162">
        <v>2021</v>
      </c>
      <c r="G1914" s="164">
        <v>812097</v>
      </c>
      <c r="H1914" s="164">
        <v>0</v>
      </c>
      <c r="I1914" s="164">
        <v>0</v>
      </c>
      <c r="J1914" s="164">
        <v>0</v>
      </c>
    </row>
    <row r="1915" spans="1:10" ht="14.5" x14ac:dyDescent="0.35">
      <c r="A1915" s="162">
        <v>22276</v>
      </c>
      <c r="B1915" s="162" t="s">
        <v>2108</v>
      </c>
      <c r="D1915" s="163">
        <v>21.2</v>
      </c>
      <c r="E1915" s="163" t="s">
        <v>195</v>
      </c>
      <c r="F1915" s="162">
        <v>2021</v>
      </c>
      <c r="G1915" s="164">
        <v>150217</v>
      </c>
      <c r="H1915" s="164">
        <v>4960</v>
      </c>
      <c r="I1915" s="164">
        <v>12</v>
      </c>
      <c r="J1915" s="164">
        <v>56</v>
      </c>
    </row>
    <row r="1916" spans="1:10" ht="14.5" x14ac:dyDescent="0.35">
      <c r="A1916" s="162">
        <v>22276</v>
      </c>
      <c r="B1916" s="162" t="s">
        <v>2109</v>
      </c>
      <c r="D1916" s="163">
        <v>23</v>
      </c>
      <c r="E1916" s="163" t="s">
        <v>195</v>
      </c>
      <c r="F1916" s="162">
        <v>2021</v>
      </c>
      <c r="G1916" s="164">
        <v>1256476</v>
      </c>
      <c r="H1916" s="164">
        <v>18375</v>
      </c>
      <c r="I1916" s="164">
        <v>377</v>
      </c>
      <c r="J1916" s="164">
        <v>1108</v>
      </c>
    </row>
    <row r="1917" spans="1:10" ht="14.5" x14ac:dyDescent="0.35">
      <c r="A1917" s="162">
        <v>22276</v>
      </c>
      <c r="B1917" s="162" t="s">
        <v>2110</v>
      </c>
      <c r="D1917" s="163">
        <v>24</v>
      </c>
      <c r="E1917" s="163" t="s">
        <v>195</v>
      </c>
      <c r="F1917" s="162">
        <v>2021</v>
      </c>
      <c r="G1917" s="164">
        <v>10268824</v>
      </c>
      <c r="H1917" s="164">
        <v>77916</v>
      </c>
      <c r="I1917" s="164">
        <v>2099</v>
      </c>
      <c r="J1917" s="164">
        <v>6211</v>
      </c>
    </row>
    <row r="1918" spans="1:10" ht="14.5" x14ac:dyDescent="0.35">
      <c r="A1918" s="162">
        <v>22292</v>
      </c>
      <c r="B1918" s="162" t="s">
        <v>2111</v>
      </c>
      <c r="D1918" s="163">
        <v>1</v>
      </c>
      <c r="E1918" s="163" t="s">
        <v>195</v>
      </c>
      <c r="F1918" s="162">
        <v>2021</v>
      </c>
      <c r="G1918" s="164">
        <v>381501</v>
      </c>
      <c r="H1918" s="164">
        <v>9537</v>
      </c>
      <c r="I1918" s="164">
        <v>118</v>
      </c>
      <c r="J1918" s="164">
        <v>260</v>
      </c>
    </row>
    <row r="1919" spans="1:10" ht="14.5" x14ac:dyDescent="0.35">
      <c r="A1919" s="162">
        <v>22292</v>
      </c>
      <c r="B1919" s="162" t="s">
        <v>2112</v>
      </c>
      <c r="D1919" s="163">
        <v>2.1</v>
      </c>
      <c r="E1919" s="163" t="s">
        <v>195</v>
      </c>
      <c r="F1919" s="162">
        <v>2021</v>
      </c>
      <c r="G1919" s="164">
        <v>10299046</v>
      </c>
      <c r="H1919" s="164">
        <v>44457</v>
      </c>
      <c r="I1919" s="164">
        <v>1493</v>
      </c>
      <c r="J1919" s="164">
        <v>3515</v>
      </c>
    </row>
    <row r="1920" spans="1:10" ht="14.5" x14ac:dyDescent="0.35">
      <c r="A1920" s="162">
        <v>22292</v>
      </c>
      <c r="B1920" s="162" t="s">
        <v>2113</v>
      </c>
      <c r="D1920" s="163">
        <v>5.0999999999999996</v>
      </c>
      <c r="E1920" s="163" t="s">
        <v>195</v>
      </c>
      <c r="F1920" s="162">
        <v>2021</v>
      </c>
      <c r="G1920" s="164">
        <v>9410064</v>
      </c>
      <c r="H1920" s="164">
        <v>142965</v>
      </c>
      <c r="I1920" s="164">
        <v>5655</v>
      </c>
      <c r="J1920" s="164">
        <v>13613</v>
      </c>
    </row>
    <row r="1921" spans="1:10" ht="14.5" x14ac:dyDescent="0.35">
      <c r="A1921" s="162">
        <v>22292</v>
      </c>
      <c r="B1921" s="162" t="s">
        <v>2114</v>
      </c>
      <c r="D1921" s="163">
        <v>5.2</v>
      </c>
      <c r="E1921" s="163" t="s">
        <v>195</v>
      </c>
      <c r="F1921" s="162">
        <v>2021</v>
      </c>
      <c r="G1921" s="164">
        <v>4961899</v>
      </c>
      <c r="H1921" s="164">
        <v>107808</v>
      </c>
      <c r="I1921" s="164">
        <v>5397</v>
      </c>
      <c r="J1921" s="164">
        <v>10768</v>
      </c>
    </row>
    <row r="1922" spans="1:10" ht="14.5" x14ac:dyDescent="0.35">
      <c r="A1922" s="162">
        <v>22292</v>
      </c>
      <c r="B1922" s="162" t="s">
        <v>2115</v>
      </c>
      <c r="D1922" s="163">
        <v>9</v>
      </c>
      <c r="E1922" s="163" t="s">
        <v>195</v>
      </c>
      <c r="F1922" s="162">
        <v>2021</v>
      </c>
      <c r="G1922" s="164">
        <v>47717815</v>
      </c>
      <c r="H1922" s="164">
        <v>240746</v>
      </c>
      <c r="I1922" s="164">
        <v>11355</v>
      </c>
      <c r="J1922" s="164">
        <v>13110</v>
      </c>
    </row>
    <row r="1923" spans="1:10" ht="14.5" x14ac:dyDescent="0.35">
      <c r="A1923" s="162">
        <v>22292</v>
      </c>
      <c r="B1923" s="162" t="s">
        <v>2116</v>
      </c>
      <c r="D1923" s="163">
        <v>17.100000000000001</v>
      </c>
      <c r="E1923" s="163" t="s">
        <v>195</v>
      </c>
      <c r="F1923" s="162">
        <v>2021</v>
      </c>
      <c r="G1923" s="164">
        <v>12328958</v>
      </c>
      <c r="H1923" s="164">
        <v>182721</v>
      </c>
      <c r="I1923" s="164">
        <v>6116</v>
      </c>
      <c r="J1923" s="164">
        <v>12260</v>
      </c>
    </row>
    <row r="1924" spans="1:10" ht="14.5" x14ac:dyDescent="0.35">
      <c r="A1924" s="162">
        <v>22292</v>
      </c>
      <c r="B1924" s="162" t="s">
        <v>2117</v>
      </c>
      <c r="D1924" s="163">
        <v>17.2</v>
      </c>
      <c r="E1924" s="163" t="s">
        <v>195</v>
      </c>
      <c r="F1924" s="162">
        <v>2021</v>
      </c>
      <c r="G1924" s="164">
        <v>17973863</v>
      </c>
      <c r="H1924" s="164">
        <v>281332</v>
      </c>
      <c r="I1924" s="164">
        <v>12677</v>
      </c>
      <c r="J1924" s="164">
        <v>24065</v>
      </c>
    </row>
    <row r="1925" spans="1:10" ht="14.5" x14ac:dyDescent="0.35">
      <c r="A1925" s="162">
        <v>22292</v>
      </c>
      <c r="B1925" s="162" t="s">
        <v>2118</v>
      </c>
      <c r="D1925" s="163">
        <v>18</v>
      </c>
      <c r="E1925" s="163" t="s">
        <v>195</v>
      </c>
      <c r="F1925" s="162">
        <v>2021</v>
      </c>
      <c r="G1925" s="164">
        <v>649135</v>
      </c>
      <c r="H1925" s="164">
        <v>9685</v>
      </c>
      <c r="I1925" s="164">
        <v>330</v>
      </c>
      <c r="J1925" s="164">
        <v>885</v>
      </c>
    </row>
    <row r="1926" spans="1:10" ht="14.5" x14ac:dyDescent="0.35">
      <c r="A1926" s="162">
        <v>22292</v>
      </c>
      <c r="B1926" s="162" t="s">
        <v>2119</v>
      </c>
      <c r="D1926" s="163">
        <v>19.3</v>
      </c>
      <c r="E1926" s="163" t="s">
        <v>195</v>
      </c>
      <c r="F1926" s="162">
        <v>2021</v>
      </c>
      <c r="G1926" s="164">
        <v>2709</v>
      </c>
      <c r="H1926" s="164">
        <v>18437</v>
      </c>
      <c r="I1926" s="164">
        <v>1009</v>
      </c>
      <c r="J1926" s="164">
        <v>2089</v>
      </c>
    </row>
    <row r="1927" spans="1:10" ht="14.5" x14ac:dyDescent="0.35">
      <c r="A1927" s="162">
        <v>22292</v>
      </c>
      <c r="B1927" s="162" t="s">
        <v>2120</v>
      </c>
      <c r="D1927" s="163">
        <v>19.399999999999999</v>
      </c>
      <c r="E1927" s="163" t="s">
        <v>195</v>
      </c>
      <c r="F1927" s="162">
        <v>2021</v>
      </c>
      <c r="G1927" s="164">
        <v>1286494</v>
      </c>
      <c r="H1927" s="164">
        <v>0</v>
      </c>
      <c r="I1927" s="164">
        <v>0</v>
      </c>
      <c r="J1927" s="164">
        <v>0</v>
      </c>
    </row>
    <row r="1928" spans="1:10" ht="14.5" x14ac:dyDescent="0.35">
      <c r="A1928" s="162">
        <v>22292</v>
      </c>
      <c r="B1928" s="162" t="s">
        <v>2121</v>
      </c>
      <c r="D1928" s="163">
        <v>21.2</v>
      </c>
      <c r="E1928" s="163" t="s">
        <v>195</v>
      </c>
      <c r="F1928" s="162">
        <v>2021</v>
      </c>
      <c r="G1928" s="164">
        <v>281618</v>
      </c>
      <c r="H1928" s="164">
        <v>7836</v>
      </c>
      <c r="I1928" s="164">
        <v>416</v>
      </c>
      <c r="J1928" s="164">
        <v>797</v>
      </c>
    </row>
    <row r="1929" spans="1:10" ht="14.5" x14ac:dyDescent="0.35">
      <c r="A1929" s="162">
        <v>22292</v>
      </c>
      <c r="B1929" s="162" t="s">
        <v>2122</v>
      </c>
      <c r="D1929" s="163">
        <v>23</v>
      </c>
      <c r="E1929" s="163" t="s">
        <v>195</v>
      </c>
      <c r="F1929" s="162">
        <v>2021</v>
      </c>
      <c r="G1929" s="164">
        <v>2418702</v>
      </c>
      <c r="H1929" s="164">
        <v>28336</v>
      </c>
      <c r="I1929" s="164">
        <v>1764</v>
      </c>
      <c r="J1929" s="164">
        <v>2919</v>
      </c>
    </row>
    <row r="1930" spans="1:10" ht="14.5" x14ac:dyDescent="0.35">
      <c r="A1930" s="162">
        <v>22292</v>
      </c>
      <c r="B1930" s="162" t="s">
        <v>2123</v>
      </c>
      <c r="D1930" s="163">
        <v>24</v>
      </c>
      <c r="E1930" s="163" t="s">
        <v>195</v>
      </c>
      <c r="F1930" s="162">
        <v>2021</v>
      </c>
      <c r="G1930" s="164">
        <v>7997155</v>
      </c>
      <c r="H1930" s="164">
        <v>69305</v>
      </c>
      <c r="I1930" s="164">
        <v>8188</v>
      </c>
      <c r="J1930" s="164">
        <v>9764</v>
      </c>
    </row>
    <row r="1931" spans="1:10" ht="14.5" x14ac:dyDescent="0.35">
      <c r="A1931" s="162">
        <v>22306</v>
      </c>
      <c r="B1931" s="162" t="s">
        <v>2124</v>
      </c>
      <c r="D1931" s="163">
        <v>1</v>
      </c>
      <c r="E1931" s="163" t="s">
        <v>195</v>
      </c>
      <c r="F1931" s="162">
        <v>2021</v>
      </c>
      <c r="G1931" s="164">
        <v>101068</v>
      </c>
      <c r="H1931" s="164">
        <v>7365</v>
      </c>
      <c r="I1931" s="164">
        <v>187</v>
      </c>
      <c r="J1931" s="164">
        <v>434</v>
      </c>
    </row>
    <row r="1932" spans="1:10" ht="14.5" x14ac:dyDescent="0.35">
      <c r="A1932" s="162">
        <v>22306</v>
      </c>
      <c r="B1932" s="162" t="s">
        <v>2125</v>
      </c>
      <c r="D1932" s="163">
        <v>2.1</v>
      </c>
      <c r="E1932" s="163" t="s">
        <v>195</v>
      </c>
      <c r="F1932" s="162">
        <v>2021</v>
      </c>
      <c r="G1932" s="164">
        <v>336611</v>
      </c>
      <c r="H1932" s="164">
        <v>9005</v>
      </c>
      <c r="I1932" s="164">
        <v>277</v>
      </c>
      <c r="J1932" s="164">
        <v>678</v>
      </c>
    </row>
    <row r="1933" spans="1:10" ht="14.5" x14ac:dyDescent="0.35">
      <c r="A1933" s="162">
        <v>22306</v>
      </c>
      <c r="B1933" s="162" t="s">
        <v>2126</v>
      </c>
      <c r="D1933" s="163">
        <v>5.0999999999999996</v>
      </c>
      <c r="E1933" s="163" t="s">
        <v>195</v>
      </c>
      <c r="F1933" s="162">
        <v>2021</v>
      </c>
      <c r="G1933" s="164">
        <v>15514655</v>
      </c>
      <c r="H1933" s="164">
        <v>177904</v>
      </c>
      <c r="I1933" s="164">
        <v>7037</v>
      </c>
      <c r="J1933" s="164">
        <v>17181</v>
      </c>
    </row>
    <row r="1934" spans="1:10" ht="14.5" x14ac:dyDescent="0.35">
      <c r="A1934" s="162">
        <v>22306</v>
      </c>
      <c r="B1934" s="162" t="s">
        <v>2127</v>
      </c>
      <c r="D1934" s="163">
        <v>5.2</v>
      </c>
      <c r="E1934" s="163" t="s">
        <v>195</v>
      </c>
      <c r="F1934" s="162">
        <v>2021</v>
      </c>
      <c r="G1934" s="164">
        <v>7575228</v>
      </c>
      <c r="H1934" s="164">
        <v>125673</v>
      </c>
      <c r="I1934" s="164">
        <v>6292</v>
      </c>
      <c r="J1934" s="164">
        <v>12691</v>
      </c>
    </row>
    <row r="1935" spans="1:10" ht="14.5" x14ac:dyDescent="0.35">
      <c r="A1935" s="162">
        <v>22306</v>
      </c>
      <c r="B1935" s="162" t="s">
        <v>2128</v>
      </c>
      <c r="D1935" s="163">
        <v>9</v>
      </c>
      <c r="E1935" s="163" t="s">
        <v>195</v>
      </c>
      <c r="F1935" s="162">
        <v>2021</v>
      </c>
      <c r="G1935" s="164">
        <v>16243</v>
      </c>
      <c r="H1935" s="164">
        <v>3978</v>
      </c>
      <c r="I1935" s="164">
        <v>188</v>
      </c>
      <c r="J1935" s="164">
        <v>256</v>
      </c>
    </row>
    <row r="1936" spans="1:10" ht="14.5" x14ac:dyDescent="0.35">
      <c r="A1936" s="162">
        <v>22306</v>
      </c>
      <c r="B1936" s="162" t="s">
        <v>2129</v>
      </c>
      <c r="D1936" s="163">
        <v>17.100000000000001</v>
      </c>
      <c r="E1936" s="163" t="s">
        <v>195</v>
      </c>
      <c r="F1936" s="162">
        <v>2021</v>
      </c>
      <c r="G1936" s="164">
        <v>436624</v>
      </c>
      <c r="H1936" s="164">
        <v>10491</v>
      </c>
      <c r="I1936" s="164">
        <v>351</v>
      </c>
      <c r="J1936" s="164">
        <v>732</v>
      </c>
    </row>
    <row r="1937" spans="1:10" ht="14.5" x14ac:dyDescent="0.35">
      <c r="A1937" s="162">
        <v>22306</v>
      </c>
      <c r="B1937" s="162" t="s">
        <v>2130</v>
      </c>
      <c r="D1937" s="163">
        <v>17.2</v>
      </c>
      <c r="E1937" s="163" t="s">
        <v>195</v>
      </c>
      <c r="F1937" s="162">
        <v>2021</v>
      </c>
      <c r="G1937" s="164">
        <v>97555</v>
      </c>
      <c r="H1937" s="164">
        <v>569</v>
      </c>
      <c r="I1937" s="164">
        <v>31</v>
      </c>
      <c r="J1937" s="164">
        <v>51</v>
      </c>
    </row>
    <row r="1938" spans="1:10" ht="14.5" x14ac:dyDescent="0.35">
      <c r="A1938" s="162">
        <v>22306</v>
      </c>
      <c r="B1938" s="162" t="s">
        <v>2131</v>
      </c>
      <c r="D1938" s="163">
        <v>18</v>
      </c>
      <c r="E1938" s="163" t="s">
        <v>195</v>
      </c>
      <c r="F1938" s="162">
        <v>2021</v>
      </c>
      <c r="G1938" s="164">
        <v>136741</v>
      </c>
      <c r="H1938" s="164">
        <v>3531</v>
      </c>
      <c r="I1938" s="164">
        <v>120</v>
      </c>
      <c r="J1938" s="164">
        <v>358</v>
      </c>
    </row>
    <row r="1939" spans="1:10" ht="14.5" x14ac:dyDescent="0.35">
      <c r="A1939" s="162">
        <v>22306</v>
      </c>
      <c r="B1939" s="162" t="s">
        <v>2132</v>
      </c>
      <c r="D1939" s="163">
        <v>19.100000000000001</v>
      </c>
      <c r="E1939" s="163" t="s">
        <v>195</v>
      </c>
      <c r="F1939" s="162">
        <v>2021</v>
      </c>
      <c r="G1939" s="164">
        <v>0</v>
      </c>
      <c r="H1939" s="164">
        <v>1033</v>
      </c>
      <c r="I1939" s="164">
        <v>12</v>
      </c>
      <c r="J1939" s="164">
        <v>97</v>
      </c>
    </row>
    <row r="1940" spans="1:10" ht="14.5" x14ac:dyDescent="0.35">
      <c r="A1940" s="162">
        <v>22306</v>
      </c>
      <c r="B1940" s="162" t="s">
        <v>2133</v>
      </c>
      <c r="D1940" s="163">
        <v>19.2</v>
      </c>
      <c r="E1940" s="163" t="s">
        <v>195</v>
      </c>
      <c r="F1940" s="162">
        <v>2021</v>
      </c>
      <c r="G1940" s="164">
        <v>24</v>
      </c>
      <c r="H1940" s="164">
        <v>0</v>
      </c>
      <c r="I1940" s="164">
        <v>0</v>
      </c>
      <c r="J1940" s="164">
        <v>0</v>
      </c>
    </row>
    <row r="1941" spans="1:10" ht="14.5" x14ac:dyDescent="0.35">
      <c r="A1941" s="162">
        <v>22306</v>
      </c>
      <c r="B1941" s="162" t="s">
        <v>2134</v>
      </c>
      <c r="D1941" s="163">
        <v>19.3</v>
      </c>
      <c r="E1941" s="163" t="s">
        <v>195</v>
      </c>
      <c r="F1941" s="162">
        <v>2021</v>
      </c>
      <c r="G1941" s="164">
        <v>2808</v>
      </c>
      <c r="H1941" s="164">
        <v>17086</v>
      </c>
      <c r="I1941" s="164">
        <v>935</v>
      </c>
      <c r="J1941" s="164">
        <v>2008</v>
      </c>
    </row>
    <row r="1942" spans="1:10" ht="14.5" x14ac:dyDescent="0.35">
      <c r="A1942" s="162">
        <v>22306</v>
      </c>
      <c r="B1942" s="162" t="s">
        <v>2135</v>
      </c>
      <c r="D1942" s="163">
        <v>19.399999999999999</v>
      </c>
      <c r="E1942" s="163" t="s">
        <v>195</v>
      </c>
      <c r="F1942" s="162">
        <v>2021</v>
      </c>
      <c r="G1942" s="164">
        <v>833576</v>
      </c>
      <c r="H1942" s="164">
        <v>0</v>
      </c>
      <c r="I1942" s="164">
        <v>0</v>
      </c>
      <c r="J1942" s="164">
        <v>0</v>
      </c>
    </row>
    <row r="1943" spans="1:10" ht="14.5" x14ac:dyDescent="0.35">
      <c r="A1943" s="162">
        <v>22306</v>
      </c>
      <c r="B1943" s="162" t="s">
        <v>2136</v>
      </c>
      <c r="D1943" s="163">
        <v>21.2</v>
      </c>
      <c r="E1943" s="163" t="s">
        <v>195</v>
      </c>
      <c r="F1943" s="162">
        <v>2021</v>
      </c>
      <c r="G1943" s="164">
        <v>306077</v>
      </c>
      <c r="H1943" s="164">
        <v>6675</v>
      </c>
      <c r="I1943" s="164">
        <v>354</v>
      </c>
      <c r="J1943" s="164">
        <v>717</v>
      </c>
    </row>
    <row r="1944" spans="1:10" ht="14.5" x14ac:dyDescent="0.35">
      <c r="A1944" s="162">
        <v>22306</v>
      </c>
      <c r="B1944" s="162" t="s">
        <v>2137</v>
      </c>
      <c r="D1944" s="163">
        <v>23</v>
      </c>
      <c r="E1944" s="163" t="s">
        <v>195</v>
      </c>
      <c r="F1944" s="162">
        <v>2021</v>
      </c>
      <c r="G1944" s="164">
        <v>96573</v>
      </c>
      <c r="H1944" s="164">
        <v>544</v>
      </c>
      <c r="I1944" s="164">
        <v>34</v>
      </c>
      <c r="J1944" s="164">
        <v>91</v>
      </c>
    </row>
    <row r="1945" spans="1:10" ht="14.5" x14ac:dyDescent="0.35">
      <c r="A1945" s="162">
        <v>22314</v>
      </c>
      <c r="B1945" s="162" t="s">
        <v>2138</v>
      </c>
      <c r="D1945" s="163">
        <v>1</v>
      </c>
      <c r="E1945" s="163" t="s">
        <v>195</v>
      </c>
      <c r="F1945" s="162">
        <v>2021</v>
      </c>
      <c r="G1945" s="164">
        <v>6555373</v>
      </c>
      <c r="H1945" s="164">
        <v>41947</v>
      </c>
      <c r="I1945" s="164">
        <v>2069</v>
      </c>
      <c r="J1945" s="164">
        <v>3195</v>
      </c>
    </row>
    <row r="1946" spans="1:10" ht="14.5" x14ac:dyDescent="0.35">
      <c r="A1946" s="162">
        <v>22314</v>
      </c>
      <c r="B1946" s="162" t="s">
        <v>2139</v>
      </c>
      <c r="D1946" s="163">
        <v>2.1</v>
      </c>
      <c r="E1946" s="163" t="s">
        <v>195</v>
      </c>
      <c r="F1946" s="162">
        <v>2021</v>
      </c>
      <c r="G1946" s="164">
        <v>16935073</v>
      </c>
      <c r="H1946" s="164">
        <v>60898</v>
      </c>
      <c r="I1946" s="164">
        <v>3003</v>
      </c>
      <c r="J1946" s="164">
        <v>4638</v>
      </c>
    </row>
    <row r="1947" spans="1:10" ht="14.5" x14ac:dyDescent="0.35">
      <c r="A1947" s="162">
        <v>22314</v>
      </c>
      <c r="B1947" s="162" t="s">
        <v>2140</v>
      </c>
      <c r="D1947" s="163">
        <v>9</v>
      </c>
      <c r="E1947" s="163" t="s">
        <v>195</v>
      </c>
      <c r="F1947" s="162">
        <v>2021</v>
      </c>
      <c r="G1947" s="164">
        <v>196960</v>
      </c>
      <c r="H1947" s="164">
        <v>8672</v>
      </c>
      <c r="I1947" s="164">
        <v>428</v>
      </c>
      <c r="J1947" s="164">
        <v>660</v>
      </c>
    </row>
    <row r="1948" spans="1:10" ht="14.5" x14ac:dyDescent="0.35">
      <c r="A1948" s="162">
        <v>22314</v>
      </c>
      <c r="B1948" s="162" t="s">
        <v>2141</v>
      </c>
      <c r="D1948" s="163">
        <v>17.100000000000001</v>
      </c>
      <c r="E1948" s="163" t="s">
        <v>195</v>
      </c>
      <c r="F1948" s="162">
        <v>2021</v>
      </c>
      <c r="G1948" s="164">
        <v>32857918</v>
      </c>
      <c r="H1948" s="164">
        <v>212757</v>
      </c>
      <c r="I1948" s="164">
        <v>10492</v>
      </c>
      <c r="J1948" s="164">
        <v>16203</v>
      </c>
    </row>
    <row r="1949" spans="1:10" ht="14.5" x14ac:dyDescent="0.35">
      <c r="A1949" s="162">
        <v>22314</v>
      </c>
      <c r="B1949" s="162" t="s">
        <v>2142</v>
      </c>
      <c r="D1949" s="163">
        <v>17.2</v>
      </c>
      <c r="E1949" s="163" t="s">
        <v>195</v>
      </c>
      <c r="F1949" s="162">
        <v>2021</v>
      </c>
      <c r="G1949" s="164">
        <v>23267140</v>
      </c>
      <c r="H1949" s="164">
        <v>391120</v>
      </c>
      <c r="I1949" s="164">
        <v>19287</v>
      </c>
      <c r="J1949" s="164">
        <v>29789</v>
      </c>
    </row>
    <row r="1950" spans="1:10" ht="14.5" x14ac:dyDescent="0.35">
      <c r="A1950" s="162">
        <v>22322</v>
      </c>
      <c r="B1950" s="162" t="s">
        <v>2143</v>
      </c>
      <c r="D1950" s="163">
        <v>1</v>
      </c>
      <c r="E1950" s="163" t="s">
        <v>195</v>
      </c>
      <c r="F1950" s="162">
        <v>2021</v>
      </c>
      <c r="G1950" s="164">
        <v>59443</v>
      </c>
      <c r="H1950" s="164">
        <v>1770</v>
      </c>
      <c r="I1950" s="164">
        <v>113</v>
      </c>
      <c r="J1950" s="164">
        <v>187</v>
      </c>
    </row>
    <row r="1951" spans="1:10" ht="14.5" x14ac:dyDescent="0.35">
      <c r="A1951" s="162">
        <v>22322</v>
      </c>
      <c r="B1951" s="162" t="s">
        <v>2144</v>
      </c>
      <c r="D1951" s="163">
        <v>2.1</v>
      </c>
      <c r="E1951" s="163" t="s">
        <v>195</v>
      </c>
      <c r="F1951" s="162">
        <v>2021</v>
      </c>
      <c r="G1951" s="164">
        <v>140488</v>
      </c>
      <c r="H1951" s="164">
        <v>4907</v>
      </c>
      <c r="I1951" s="164">
        <v>137</v>
      </c>
      <c r="J1951" s="164">
        <v>228</v>
      </c>
    </row>
    <row r="1952" spans="1:10" ht="14.5" x14ac:dyDescent="0.35">
      <c r="A1952" s="162">
        <v>22322</v>
      </c>
      <c r="B1952" s="162" t="s">
        <v>2145</v>
      </c>
      <c r="D1952" s="163">
        <v>2.4</v>
      </c>
      <c r="E1952" s="163" t="s">
        <v>195</v>
      </c>
      <c r="F1952" s="162">
        <v>2021</v>
      </c>
      <c r="G1952" s="164">
        <v>440561</v>
      </c>
      <c r="H1952" s="164">
        <v>7259</v>
      </c>
      <c r="I1952" s="164">
        <v>219</v>
      </c>
      <c r="J1952" s="164">
        <v>363</v>
      </c>
    </row>
    <row r="1953" spans="1:10" ht="14.5" x14ac:dyDescent="0.35">
      <c r="A1953" s="162">
        <v>22322</v>
      </c>
      <c r="B1953" s="162" t="s">
        <v>2146</v>
      </c>
      <c r="D1953" s="163">
        <v>5.0999999999999996</v>
      </c>
      <c r="E1953" s="163" t="s">
        <v>195</v>
      </c>
      <c r="F1953" s="162">
        <v>2021</v>
      </c>
      <c r="G1953" s="164">
        <v>12969</v>
      </c>
      <c r="H1953" s="164">
        <v>9322</v>
      </c>
      <c r="I1953" s="164">
        <v>409</v>
      </c>
      <c r="J1953" s="164">
        <v>679</v>
      </c>
    </row>
    <row r="1954" spans="1:10" ht="14.5" x14ac:dyDescent="0.35">
      <c r="A1954" s="162">
        <v>22322</v>
      </c>
      <c r="B1954" s="162" t="s">
        <v>2147</v>
      </c>
      <c r="D1954" s="163">
        <v>5.2</v>
      </c>
      <c r="E1954" s="163" t="s">
        <v>195</v>
      </c>
      <c r="F1954" s="162">
        <v>2021</v>
      </c>
      <c r="G1954" s="164">
        <v>84288</v>
      </c>
      <c r="H1954" s="164">
        <v>6018</v>
      </c>
      <c r="I1954" s="164">
        <v>210</v>
      </c>
      <c r="J1954" s="164">
        <v>349</v>
      </c>
    </row>
    <row r="1955" spans="1:10" ht="14.5" x14ac:dyDescent="0.35">
      <c r="A1955" s="162">
        <v>22322</v>
      </c>
      <c r="B1955" s="162" t="s">
        <v>2148</v>
      </c>
      <c r="D1955" s="163">
        <v>9</v>
      </c>
      <c r="E1955" s="163" t="s">
        <v>195</v>
      </c>
      <c r="F1955" s="162">
        <v>2021</v>
      </c>
      <c r="G1955" s="164">
        <v>341232</v>
      </c>
      <c r="H1955" s="164">
        <v>8301</v>
      </c>
      <c r="I1955" s="164">
        <v>246</v>
      </c>
      <c r="J1955" s="164">
        <v>408</v>
      </c>
    </row>
    <row r="1956" spans="1:10" ht="14.5" x14ac:dyDescent="0.35">
      <c r="A1956" s="162">
        <v>22322</v>
      </c>
      <c r="B1956" s="162" t="s">
        <v>2149</v>
      </c>
      <c r="D1956" s="163">
        <v>17.100000000000001</v>
      </c>
      <c r="E1956" s="163" t="s">
        <v>195</v>
      </c>
      <c r="F1956" s="162">
        <v>2021</v>
      </c>
      <c r="G1956" s="164">
        <v>11417842</v>
      </c>
      <c r="H1956" s="164">
        <v>206294</v>
      </c>
      <c r="I1956" s="164">
        <v>6029</v>
      </c>
      <c r="J1956" s="164">
        <v>10004</v>
      </c>
    </row>
    <row r="1957" spans="1:10" ht="14.5" x14ac:dyDescent="0.35">
      <c r="A1957" s="162">
        <v>22322</v>
      </c>
      <c r="B1957" s="162" t="s">
        <v>2150</v>
      </c>
      <c r="D1957" s="163">
        <v>17.2</v>
      </c>
      <c r="E1957" s="163" t="s">
        <v>195</v>
      </c>
      <c r="F1957" s="162">
        <v>2021</v>
      </c>
      <c r="G1957" s="164">
        <v>13407598</v>
      </c>
      <c r="H1957" s="164">
        <v>239975</v>
      </c>
      <c r="I1957" s="164">
        <v>7320</v>
      </c>
      <c r="J1957" s="164">
        <v>12145</v>
      </c>
    </row>
    <row r="1958" spans="1:10" ht="14.5" x14ac:dyDescent="0.35">
      <c r="A1958" s="162">
        <v>22322</v>
      </c>
      <c r="B1958" s="162" t="s">
        <v>2151</v>
      </c>
      <c r="D1958" s="163">
        <v>18</v>
      </c>
      <c r="E1958" s="163" t="s">
        <v>195</v>
      </c>
      <c r="F1958" s="162">
        <v>2021</v>
      </c>
      <c r="G1958" s="164">
        <v>170249</v>
      </c>
      <c r="H1958" s="164">
        <v>3714</v>
      </c>
      <c r="I1958" s="164">
        <v>99</v>
      </c>
      <c r="J1958" s="164">
        <v>165</v>
      </c>
    </row>
    <row r="1959" spans="1:10" ht="14.5" x14ac:dyDescent="0.35">
      <c r="A1959" s="162">
        <v>22322</v>
      </c>
      <c r="B1959" s="162" t="s">
        <v>2152</v>
      </c>
      <c r="D1959" s="163">
        <v>19.3</v>
      </c>
      <c r="E1959" s="163" t="s">
        <v>195</v>
      </c>
      <c r="F1959" s="162">
        <v>2021</v>
      </c>
      <c r="G1959" s="164">
        <v>3865</v>
      </c>
      <c r="H1959" s="164">
        <v>117690</v>
      </c>
      <c r="I1959" s="164">
        <v>3933</v>
      </c>
      <c r="J1959" s="164">
        <v>6525</v>
      </c>
    </row>
    <row r="1960" spans="1:10" ht="14.5" x14ac:dyDescent="0.35">
      <c r="A1960" s="162">
        <v>22322</v>
      </c>
      <c r="B1960" s="162" t="s">
        <v>2153</v>
      </c>
      <c r="D1960" s="163">
        <v>19.399999999999999</v>
      </c>
      <c r="E1960" s="163" t="s">
        <v>195</v>
      </c>
      <c r="F1960" s="162">
        <v>2021</v>
      </c>
      <c r="G1960" s="164">
        <v>9849741</v>
      </c>
      <c r="H1960" s="164">
        <v>0</v>
      </c>
      <c r="I1960" s="164">
        <v>0</v>
      </c>
      <c r="J1960" s="164">
        <v>0</v>
      </c>
    </row>
    <row r="1961" spans="1:10" ht="14.5" x14ac:dyDescent="0.35">
      <c r="A1961" s="162">
        <v>22322</v>
      </c>
      <c r="B1961" s="162" t="s">
        <v>2154</v>
      </c>
      <c r="D1961" s="163">
        <v>21.2</v>
      </c>
      <c r="E1961" s="163" t="s">
        <v>195</v>
      </c>
      <c r="F1961" s="162">
        <v>2021</v>
      </c>
      <c r="G1961" s="164">
        <v>1377052</v>
      </c>
      <c r="H1961" s="164">
        <v>15043</v>
      </c>
      <c r="I1961" s="164">
        <v>451</v>
      </c>
      <c r="J1961" s="164">
        <v>748</v>
      </c>
    </row>
    <row r="1962" spans="1:10" ht="14.5" x14ac:dyDescent="0.35">
      <c r="A1962" s="162">
        <v>22357</v>
      </c>
      <c r="B1962" s="162" t="s">
        <v>2155</v>
      </c>
      <c r="D1962" s="163">
        <v>4</v>
      </c>
      <c r="E1962" s="163" t="s">
        <v>195</v>
      </c>
      <c r="F1962" s="162">
        <v>2021</v>
      </c>
      <c r="G1962" s="164">
        <v>3523786</v>
      </c>
      <c r="H1962" s="164">
        <v>25808</v>
      </c>
      <c r="I1962" s="164">
        <v>1834</v>
      </c>
      <c r="J1962" s="164">
        <v>2399</v>
      </c>
    </row>
    <row r="1963" spans="1:10" ht="14.5" x14ac:dyDescent="0.35">
      <c r="A1963" s="162">
        <v>22357</v>
      </c>
      <c r="B1963" s="162" t="s">
        <v>2156</v>
      </c>
      <c r="D1963" s="163">
        <v>5.0999999999999996</v>
      </c>
      <c r="E1963" s="163" t="s">
        <v>195</v>
      </c>
      <c r="F1963" s="162">
        <v>2021</v>
      </c>
      <c r="G1963" s="164">
        <v>59531</v>
      </c>
      <c r="H1963" s="164">
        <v>791</v>
      </c>
      <c r="I1963" s="164">
        <v>54</v>
      </c>
      <c r="J1963" s="164">
        <v>70</v>
      </c>
    </row>
    <row r="1964" spans="1:10" ht="14.5" x14ac:dyDescent="0.35">
      <c r="A1964" s="162">
        <v>22357</v>
      </c>
      <c r="B1964" s="162" t="s">
        <v>2157</v>
      </c>
      <c r="D1964" s="163">
        <v>5.2</v>
      </c>
      <c r="E1964" s="163" t="s">
        <v>195</v>
      </c>
      <c r="F1964" s="162">
        <v>2021</v>
      </c>
      <c r="G1964" s="164">
        <v>2314429</v>
      </c>
      <c r="H1964" s="164">
        <v>28153</v>
      </c>
      <c r="I1964" s="164">
        <v>1763</v>
      </c>
      <c r="J1964" s="164">
        <v>2758</v>
      </c>
    </row>
    <row r="1965" spans="1:10" ht="14.5" x14ac:dyDescent="0.35">
      <c r="A1965" s="162">
        <v>22357</v>
      </c>
      <c r="B1965" s="162" t="s">
        <v>2158</v>
      </c>
      <c r="D1965" s="163">
        <v>9</v>
      </c>
      <c r="E1965" s="163" t="s">
        <v>195</v>
      </c>
      <c r="F1965" s="162">
        <v>2021</v>
      </c>
      <c r="G1965" s="164">
        <v>58227</v>
      </c>
      <c r="H1965" s="164">
        <v>299</v>
      </c>
      <c r="I1965" s="164">
        <v>22</v>
      </c>
      <c r="J1965" s="164">
        <v>28</v>
      </c>
    </row>
    <row r="1966" spans="1:10" ht="14.5" x14ac:dyDescent="0.35">
      <c r="A1966" s="162">
        <v>22357</v>
      </c>
      <c r="B1966" s="162" t="s">
        <v>2159</v>
      </c>
      <c r="D1966" s="163">
        <v>17.100000000000001</v>
      </c>
      <c r="E1966" s="163" t="s">
        <v>195</v>
      </c>
      <c r="F1966" s="162">
        <v>2021</v>
      </c>
      <c r="G1966" s="164">
        <v>2821248</v>
      </c>
      <c r="H1966" s="164">
        <v>18668</v>
      </c>
      <c r="I1966" s="164">
        <v>1311</v>
      </c>
      <c r="J1966" s="164">
        <v>1964</v>
      </c>
    </row>
    <row r="1967" spans="1:10" ht="14.5" x14ac:dyDescent="0.35">
      <c r="A1967" s="162">
        <v>22357</v>
      </c>
      <c r="B1967" s="162" t="s">
        <v>2160</v>
      </c>
      <c r="D1967" s="163">
        <v>17.2</v>
      </c>
      <c r="E1967" s="163" t="s">
        <v>195</v>
      </c>
      <c r="F1967" s="162">
        <v>2021</v>
      </c>
      <c r="G1967" s="164">
        <v>300732</v>
      </c>
      <c r="H1967" s="164">
        <v>27531</v>
      </c>
      <c r="I1967" s="164">
        <v>1187</v>
      </c>
      <c r="J1967" s="164">
        <v>1492</v>
      </c>
    </row>
    <row r="1968" spans="1:10" ht="14.5" x14ac:dyDescent="0.35">
      <c r="A1968" s="162">
        <v>22357</v>
      </c>
      <c r="B1968" s="162" t="s">
        <v>2161</v>
      </c>
      <c r="D1968" s="163">
        <v>18</v>
      </c>
      <c r="E1968" s="163" t="s">
        <v>195</v>
      </c>
      <c r="F1968" s="162">
        <v>2021</v>
      </c>
      <c r="G1968" s="164">
        <v>868079</v>
      </c>
      <c r="H1968" s="164">
        <v>5105</v>
      </c>
      <c r="I1968" s="164">
        <v>369</v>
      </c>
      <c r="J1968" s="164">
        <v>548</v>
      </c>
    </row>
    <row r="1969" spans="1:10" ht="14.5" x14ac:dyDescent="0.35">
      <c r="A1969" s="162">
        <v>22357</v>
      </c>
      <c r="B1969" s="162" t="s">
        <v>2162</v>
      </c>
      <c r="D1969" s="163">
        <v>19.100000000000001</v>
      </c>
      <c r="E1969" s="163" t="s">
        <v>195</v>
      </c>
      <c r="F1969" s="162">
        <v>2021</v>
      </c>
      <c r="G1969" s="164">
        <v>18045</v>
      </c>
      <c r="H1969" s="164">
        <v>33104</v>
      </c>
      <c r="I1969" s="164">
        <v>3328</v>
      </c>
      <c r="J1969" s="164">
        <v>2582</v>
      </c>
    </row>
    <row r="1970" spans="1:10" ht="14.5" x14ac:dyDescent="0.35">
      <c r="A1970" s="162">
        <v>22357</v>
      </c>
      <c r="B1970" s="162" t="s">
        <v>2163</v>
      </c>
      <c r="D1970" s="163">
        <v>19.2</v>
      </c>
      <c r="E1970" s="163" t="s">
        <v>195</v>
      </c>
      <c r="F1970" s="162">
        <v>2021</v>
      </c>
      <c r="G1970" s="164">
        <v>177010</v>
      </c>
      <c r="H1970" s="164">
        <v>0</v>
      </c>
      <c r="I1970" s="164">
        <v>0</v>
      </c>
      <c r="J1970" s="164">
        <v>0</v>
      </c>
    </row>
    <row r="1971" spans="1:10" ht="14.5" x14ac:dyDescent="0.35">
      <c r="A1971" s="162">
        <v>22357</v>
      </c>
      <c r="B1971" s="162" t="s">
        <v>2164</v>
      </c>
      <c r="D1971" s="163">
        <v>19.3</v>
      </c>
      <c r="E1971" s="163" t="s">
        <v>195</v>
      </c>
      <c r="F1971" s="162">
        <v>2021</v>
      </c>
      <c r="G1971" s="164">
        <v>97460</v>
      </c>
      <c r="H1971" s="164">
        <v>123189</v>
      </c>
      <c r="I1971" s="164">
        <v>7534</v>
      </c>
      <c r="J1971" s="164">
        <v>10695</v>
      </c>
    </row>
    <row r="1972" spans="1:10" ht="14.5" x14ac:dyDescent="0.35">
      <c r="A1972" s="162">
        <v>22357</v>
      </c>
      <c r="B1972" s="162" t="s">
        <v>2165</v>
      </c>
      <c r="D1972" s="163">
        <v>19.399999999999999</v>
      </c>
      <c r="E1972" s="163" t="s">
        <v>195</v>
      </c>
      <c r="F1972" s="162">
        <v>2021</v>
      </c>
      <c r="G1972" s="164">
        <v>12467787</v>
      </c>
      <c r="H1972" s="164">
        <v>0</v>
      </c>
      <c r="I1972" s="164">
        <v>0</v>
      </c>
      <c r="J1972" s="164">
        <v>0</v>
      </c>
    </row>
    <row r="1973" spans="1:10" ht="14.5" x14ac:dyDescent="0.35">
      <c r="A1973" s="162">
        <v>22357</v>
      </c>
      <c r="B1973" s="162" t="s">
        <v>2166</v>
      </c>
      <c r="D1973" s="163">
        <v>21.1</v>
      </c>
      <c r="E1973" s="163" t="s">
        <v>195</v>
      </c>
      <c r="F1973" s="162">
        <v>2021</v>
      </c>
      <c r="G1973" s="164">
        <v>180781</v>
      </c>
      <c r="H1973" s="164">
        <v>17935</v>
      </c>
      <c r="I1973" s="164">
        <v>1825</v>
      </c>
      <c r="J1973" s="164">
        <v>1434</v>
      </c>
    </row>
    <row r="1974" spans="1:10" ht="14.5" x14ac:dyDescent="0.35">
      <c r="A1974" s="162">
        <v>22357</v>
      </c>
      <c r="B1974" s="162" t="s">
        <v>2167</v>
      </c>
      <c r="D1974" s="163">
        <v>21.2</v>
      </c>
      <c r="E1974" s="163" t="s">
        <v>195</v>
      </c>
      <c r="F1974" s="162">
        <v>2021</v>
      </c>
      <c r="G1974" s="164">
        <v>2935584</v>
      </c>
      <c r="H1974" s="164">
        <v>34160</v>
      </c>
      <c r="I1974" s="164">
        <v>1928</v>
      </c>
      <c r="J1974" s="164">
        <v>2920</v>
      </c>
    </row>
    <row r="1975" spans="1:10" ht="14.5" x14ac:dyDescent="0.35">
      <c r="A1975" s="162">
        <v>22357</v>
      </c>
      <c r="B1975" s="162" t="s">
        <v>2168</v>
      </c>
      <c r="D1975" s="163">
        <v>23</v>
      </c>
      <c r="E1975" s="163" t="s">
        <v>195</v>
      </c>
      <c r="F1975" s="162">
        <v>2021</v>
      </c>
      <c r="G1975" s="164">
        <v>26497</v>
      </c>
      <c r="H1975" s="164">
        <v>199</v>
      </c>
      <c r="I1975" s="164">
        <v>12</v>
      </c>
      <c r="J1975" s="164">
        <v>12</v>
      </c>
    </row>
    <row r="1976" spans="1:10" ht="14.5" x14ac:dyDescent="0.35">
      <c r="A1976" s="162">
        <v>22357</v>
      </c>
      <c r="B1976" s="162" t="s">
        <v>2169</v>
      </c>
      <c r="D1976" s="163">
        <v>24</v>
      </c>
      <c r="E1976" s="163" t="s">
        <v>195</v>
      </c>
      <c r="F1976" s="162">
        <v>2021</v>
      </c>
      <c r="G1976" s="164">
        <v>1366824</v>
      </c>
      <c r="H1976" s="164">
        <v>17665</v>
      </c>
      <c r="I1976" s="164">
        <v>1541</v>
      </c>
      <c r="J1976" s="164">
        <v>2007</v>
      </c>
    </row>
    <row r="1977" spans="1:10" ht="14.5" x14ac:dyDescent="0.35">
      <c r="A1977" s="162">
        <v>22390</v>
      </c>
      <c r="B1977" s="162" t="s">
        <v>2170</v>
      </c>
      <c r="D1977" s="163">
        <v>1</v>
      </c>
      <c r="E1977" s="163" t="s">
        <v>195</v>
      </c>
      <c r="F1977" s="162">
        <v>2021</v>
      </c>
      <c r="G1977" s="164">
        <v>3611417</v>
      </c>
      <c r="H1977" s="164">
        <v>3611</v>
      </c>
      <c r="I1977" s="164">
        <v>0</v>
      </c>
      <c r="J1977" s="164">
        <v>36</v>
      </c>
    </row>
    <row r="1978" spans="1:10" ht="14.5" x14ac:dyDescent="0.35">
      <c r="A1978" s="162">
        <v>22390</v>
      </c>
      <c r="B1978" s="162" t="s">
        <v>2171</v>
      </c>
      <c r="D1978" s="163">
        <v>2.1</v>
      </c>
      <c r="E1978" s="163" t="s">
        <v>195</v>
      </c>
      <c r="F1978" s="162">
        <v>2021</v>
      </c>
      <c r="G1978" s="164">
        <v>6536738</v>
      </c>
      <c r="H1978" s="164">
        <v>6537</v>
      </c>
      <c r="I1978" s="164">
        <v>0</v>
      </c>
      <c r="J1978" s="164">
        <v>66</v>
      </c>
    </row>
    <row r="1979" spans="1:10" ht="14.5" x14ac:dyDescent="0.35">
      <c r="A1979" s="162">
        <v>22390</v>
      </c>
      <c r="B1979" s="162" t="s">
        <v>2172</v>
      </c>
      <c r="D1979" s="163">
        <v>4</v>
      </c>
      <c r="E1979" s="163" t="s">
        <v>195</v>
      </c>
      <c r="F1979" s="162">
        <v>2021</v>
      </c>
      <c r="G1979" s="164">
        <v>14144715</v>
      </c>
      <c r="H1979" s="164">
        <v>14149</v>
      </c>
      <c r="I1979" s="164">
        <v>0</v>
      </c>
      <c r="J1979" s="164">
        <v>143</v>
      </c>
    </row>
    <row r="1980" spans="1:10" ht="14.5" x14ac:dyDescent="0.35">
      <c r="A1980" s="162">
        <v>22390</v>
      </c>
      <c r="B1980" s="162" t="s">
        <v>2173</v>
      </c>
      <c r="D1980" s="163">
        <v>17.100000000000001</v>
      </c>
      <c r="E1980" s="163" t="s">
        <v>195</v>
      </c>
      <c r="F1980" s="162">
        <v>2021</v>
      </c>
      <c r="G1980" s="164">
        <v>271194</v>
      </c>
      <c r="H1980" s="164">
        <v>271</v>
      </c>
      <c r="I1980" s="164">
        <v>0</v>
      </c>
      <c r="J1980" s="164">
        <v>3</v>
      </c>
    </row>
    <row r="1981" spans="1:10" ht="14.5" x14ac:dyDescent="0.35">
      <c r="A1981" s="162">
        <v>22551</v>
      </c>
      <c r="B1981" s="162" t="s">
        <v>2174</v>
      </c>
      <c r="D1981" s="163">
        <v>2.1</v>
      </c>
      <c r="E1981" s="163" t="s">
        <v>195</v>
      </c>
      <c r="F1981" s="162">
        <v>2021</v>
      </c>
      <c r="G1981" s="164">
        <v>118039</v>
      </c>
      <c r="H1981" s="164">
        <v>9926</v>
      </c>
      <c r="I1981" s="164">
        <v>655</v>
      </c>
      <c r="J1981" s="164">
        <v>751</v>
      </c>
    </row>
    <row r="1982" spans="1:10" ht="14.5" x14ac:dyDescent="0.35">
      <c r="A1982" s="162">
        <v>22551</v>
      </c>
      <c r="B1982" s="162" t="s">
        <v>2175</v>
      </c>
      <c r="D1982" s="163">
        <v>5.0999999999999996</v>
      </c>
      <c r="E1982" s="163" t="s">
        <v>195</v>
      </c>
      <c r="F1982" s="162">
        <v>2021</v>
      </c>
      <c r="G1982" s="164">
        <v>830416</v>
      </c>
      <c r="H1982" s="164">
        <v>25897</v>
      </c>
      <c r="I1982" s="164">
        <v>1518</v>
      </c>
      <c r="J1982" s="164">
        <v>2044</v>
      </c>
    </row>
    <row r="1983" spans="1:10" ht="14.5" x14ac:dyDescent="0.35">
      <c r="A1983" s="162">
        <v>22551</v>
      </c>
      <c r="B1983" s="162" t="s">
        <v>2176</v>
      </c>
      <c r="D1983" s="163">
        <v>5.2</v>
      </c>
      <c r="E1983" s="163" t="s">
        <v>195</v>
      </c>
      <c r="F1983" s="162">
        <v>2021</v>
      </c>
      <c r="G1983" s="164">
        <v>462256</v>
      </c>
      <c r="H1983" s="164">
        <v>14664</v>
      </c>
      <c r="I1983" s="164">
        <v>938</v>
      </c>
      <c r="J1983" s="164">
        <v>1224</v>
      </c>
    </row>
    <row r="1984" spans="1:10" ht="14.5" x14ac:dyDescent="0.35">
      <c r="A1984" s="162">
        <v>22551</v>
      </c>
      <c r="B1984" s="162" t="s">
        <v>2177</v>
      </c>
      <c r="D1984" s="163">
        <v>9</v>
      </c>
      <c r="E1984" s="163" t="s">
        <v>195</v>
      </c>
      <c r="F1984" s="162">
        <v>2021</v>
      </c>
      <c r="G1984" s="164">
        <v>471240</v>
      </c>
      <c r="H1984" s="164">
        <v>1885</v>
      </c>
      <c r="I1984" s="164">
        <v>88</v>
      </c>
      <c r="J1984" s="164">
        <v>123</v>
      </c>
    </row>
    <row r="1985" spans="1:10" ht="14.5" x14ac:dyDescent="0.35">
      <c r="A1985" s="162">
        <v>22551</v>
      </c>
      <c r="B1985" s="162" t="s">
        <v>2178</v>
      </c>
      <c r="D1985" s="163">
        <v>17.100000000000001</v>
      </c>
      <c r="E1985" s="163" t="s">
        <v>195</v>
      </c>
      <c r="F1985" s="162">
        <v>2021</v>
      </c>
      <c r="G1985" s="164">
        <v>1041543</v>
      </c>
      <c r="H1985" s="164">
        <v>31190</v>
      </c>
      <c r="I1985" s="164">
        <v>1377</v>
      </c>
      <c r="J1985" s="164">
        <v>1933</v>
      </c>
    </row>
    <row r="1986" spans="1:10" ht="14.5" x14ac:dyDescent="0.35">
      <c r="A1986" s="162">
        <v>22551</v>
      </c>
      <c r="B1986" s="162" t="s">
        <v>2179</v>
      </c>
      <c r="D1986" s="163">
        <v>17.2</v>
      </c>
      <c r="E1986" s="163" t="s">
        <v>195</v>
      </c>
      <c r="F1986" s="162">
        <v>2021</v>
      </c>
      <c r="G1986" s="164">
        <v>19846</v>
      </c>
      <c r="H1986" s="164">
        <v>914</v>
      </c>
      <c r="I1986" s="164">
        <v>40</v>
      </c>
      <c r="J1986" s="164">
        <v>57</v>
      </c>
    </row>
    <row r="1987" spans="1:10" ht="14.5" x14ac:dyDescent="0.35">
      <c r="A1987" s="162">
        <v>22551</v>
      </c>
      <c r="B1987" s="162" t="s">
        <v>2180</v>
      </c>
      <c r="D1987" s="163">
        <v>18</v>
      </c>
      <c r="E1987" s="163" t="s">
        <v>195</v>
      </c>
      <c r="F1987" s="162">
        <v>2021</v>
      </c>
      <c r="G1987" s="164">
        <v>496766</v>
      </c>
      <c r="H1987" s="164">
        <v>4716</v>
      </c>
      <c r="I1987" s="164">
        <v>232</v>
      </c>
      <c r="J1987" s="164">
        <v>331</v>
      </c>
    </row>
    <row r="1988" spans="1:10" ht="14.5" x14ac:dyDescent="0.35">
      <c r="A1988" s="162">
        <v>22551</v>
      </c>
      <c r="B1988" s="162" t="s">
        <v>2181</v>
      </c>
      <c r="D1988" s="163">
        <v>19.3</v>
      </c>
      <c r="E1988" s="163" t="s">
        <v>195</v>
      </c>
      <c r="F1988" s="162">
        <v>2021</v>
      </c>
      <c r="G1988" s="164">
        <v>30682</v>
      </c>
      <c r="H1988" s="164">
        <v>10748</v>
      </c>
      <c r="I1988" s="164">
        <v>526</v>
      </c>
      <c r="J1988" s="164">
        <v>766</v>
      </c>
    </row>
    <row r="1989" spans="1:10" ht="14.5" x14ac:dyDescent="0.35">
      <c r="A1989" s="162">
        <v>22551</v>
      </c>
      <c r="B1989" s="162" t="s">
        <v>2182</v>
      </c>
      <c r="D1989" s="163">
        <v>19.399999999999999</v>
      </c>
      <c r="E1989" s="163" t="s">
        <v>195</v>
      </c>
      <c r="F1989" s="162">
        <v>2021</v>
      </c>
      <c r="G1989" s="164">
        <v>905563</v>
      </c>
      <c r="H1989" s="164">
        <v>0</v>
      </c>
      <c r="I1989" s="164">
        <v>0</v>
      </c>
      <c r="J1989" s="164">
        <v>0</v>
      </c>
    </row>
    <row r="1990" spans="1:10" ht="14.5" x14ac:dyDescent="0.35">
      <c r="A1990" s="162">
        <v>22551</v>
      </c>
      <c r="B1990" s="162" t="s">
        <v>2183</v>
      </c>
      <c r="D1990" s="163">
        <v>21.2</v>
      </c>
      <c r="E1990" s="163" t="s">
        <v>195</v>
      </c>
      <c r="F1990" s="162">
        <v>2021</v>
      </c>
      <c r="G1990" s="164">
        <v>366666</v>
      </c>
      <c r="H1990" s="164">
        <v>4850</v>
      </c>
      <c r="I1990" s="164">
        <v>261</v>
      </c>
      <c r="J1990" s="164">
        <v>363</v>
      </c>
    </row>
    <row r="1991" spans="1:10" ht="14.5" x14ac:dyDescent="0.35">
      <c r="A1991" s="162">
        <v>22578</v>
      </c>
      <c r="B1991" s="162" t="s">
        <v>2184</v>
      </c>
      <c r="D1991" s="163">
        <v>1</v>
      </c>
      <c r="E1991" s="163" t="s">
        <v>195</v>
      </c>
      <c r="F1991" s="162">
        <v>2021</v>
      </c>
      <c r="G1991" s="164">
        <v>191395</v>
      </c>
      <c r="H1991" s="164">
        <v>3004</v>
      </c>
      <c r="I1991" s="164">
        <v>83</v>
      </c>
      <c r="J1991" s="164">
        <v>381</v>
      </c>
    </row>
    <row r="1992" spans="1:10" ht="14.5" x14ac:dyDescent="0.35">
      <c r="A1992" s="162">
        <v>22578</v>
      </c>
      <c r="B1992" s="162" t="s">
        <v>2185</v>
      </c>
      <c r="D1992" s="163">
        <v>2.1</v>
      </c>
      <c r="E1992" s="163" t="s">
        <v>195</v>
      </c>
      <c r="F1992" s="162">
        <v>2021</v>
      </c>
      <c r="G1992" s="164">
        <v>417374</v>
      </c>
      <c r="H1992" s="164">
        <v>2444</v>
      </c>
      <c r="I1992" s="164">
        <v>68</v>
      </c>
      <c r="J1992" s="164">
        <v>310</v>
      </c>
    </row>
    <row r="1993" spans="1:10" ht="14.5" x14ac:dyDescent="0.35">
      <c r="A1993" s="162">
        <v>22578</v>
      </c>
      <c r="B1993" s="162" t="s">
        <v>2186</v>
      </c>
      <c r="D1993" s="163">
        <v>4</v>
      </c>
      <c r="E1993" s="163" t="s">
        <v>195</v>
      </c>
      <c r="F1993" s="162">
        <v>2021</v>
      </c>
      <c r="G1993" s="164">
        <v>10215994</v>
      </c>
      <c r="H1993" s="164">
        <v>76488</v>
      </c>
      <c r="I1993" s="164">
        <v>2117</v>
      </c>
      <c r="J1993" s="164">
        <v>9707</v>
      </c>
    </row>
    <row r="1994" spans="1:10" ht="14.5" x14ac:dyDescent="0.35">
      <c r="A1994" s="162">
        <v>22578</v>
      </c>
      <c r="B1994" s="162" t="s">
        <v>2187</v>
      </c>
      <c r="D1994" s="163">
        <v>9</v>
      </c>
      <c r="E1994" s="163" t="s">
        <v>195</v>
      </c>
      <c r="F1994" s="162">
        <v>2021</v>
      </c>
      <c r="G1994" s="164">
        <v>40979</v>
      </c>
      <c r="H1994" s="164">
        <v>585</v>
      </c>
      <c r="I1994" s="164">
        <v>16</v>
      </c>
      <c r="J1994" s="164">
        <v>74</v>
      </c>
    </row>
    <row r="1995" spans="1:10" ht="14.5" x14ac:dyDescent="0.35">
      <c r="A1995" s="162">
        <v>22578</v>
      </c>
      <c r="B1995" s="162" t="s">
        <v>2188</v>
      </c>
      <c r="D1995" s="163">
        <v>17.100000000000001</v>
      </c>
      <c r="E1995" s="163" t="s">
        <v>195</v>
      </c>
      <c r="F1995" s="162">
        <v>2021</v>
      </c>
      <c r="G1995" s="164">
        <v>96409</v>
      </c>
      <c r="H1995" s="164">
        <v>3675</v>
      </c>
      <c r="I1995" s="164">
        <v>57</v>
      </c>
      <c r="J1995" s="164">
        <v>260</v>
      </c>
    </row>
    <row r="1996" spans="1:10" ht="14.5" x14ac:dyDescent="0.35">
      <c r="A1996" s="162">
        <v>22578</v>
      </c>
      <c r="B1996" s="162" t="s">
        <v>2189</v>
      </c>
      <c r="D1996" s="163">
        <v>19.100000000000001</v>
      </c>
      <c r="E1996" s="163" t="s">
        <v>195</v>
      </c>
      <c r="F1996" s="162">
        <v>2021</v>
      </c>
      <c r="G1996" s="164">
        <v>75382</v>
      </c>
      <c r="H1996" s="164">
        <v>77374</v>
      </c>
      <c r="I1996" s="164">
        <v>2261</v>
      </c>
      <c r="J1996" s="164">
        <v>10369</v>
      </c>
    </row>
    <row r="1997" spans="1:10" ht="14.5" x14ac:dyDescent="0.35">
      <c r="A1997" s="162">
        <v>22578</v>
      </c>
      <c r="B1997" s="162" t="s">
        <v>2190</v>
      </c>
      <c r="D1997" s="163">
        <v>19.2</v>
      </c>
      <c r="E1997" s="163" t="s">
        <v>195</v>
      </c>
      <c r="F1997" s="162">
        <v>2021</v>
      </c>
      <c r="G1997" s="164">
        <v>2454972</v>
      </c>
      <c r="H1997" s="164">
        <v>0</v>
      </c>
      <c r="I1997" s="164">
        <v>0</v>
      </c>
      <c r="J1997" s="164">
        <v>0</v>
      </c>
    </row>
    <row r="1998" spans="1:10" ht="14.5" x14ac:dyDescent="0.35">
      <c r="A1998" s="162">
        <v>22578</v>
      </c>
      <c r="B1998" s="162" t="s">
        <v>2191</v>
      </c>
      <c r="D1998" s="163">
        <v>21.1</v>
      </c>
      <c r="E1998" s="163" t="s">
        <v>195</v>
      </c>
      <c r="F1998" s="162">
        <v>2021</v>
      </c>
      <c r="G1998" s="164">
        <v>2098909</v>
      </c>
      <c r="H1998" s="164">
        <v>64182</v>
      </c>
      <c r="I1998" s="164">
        <v>1876</v>
      </c>
      <c r="J1998" s="164">
        <v>8601</v>
      </c>
    </row>
    <row r="1999" spans="1:10" ht="14.5" x14ac:dyDescent="0.35">
      <c r="A1999" s="162">
        <v>22608</v>
      </c>
      <c r="B1999" s="162" t="s">
        <v>2192</v>
      </c>
      <c r="D1999" s="163">
        <v>1</v>
      </c>
      <c r="E1999" s="163" t="s">
        <v>195</v>
      </c>
      <c r="F1999" s="162">
        <v>2021</v>
      </c>
      <c r="G1999" s="164">
        <v>614054</v>
      </c>
      <c r="H1999" s="164">
        <v>12590</v>
      </c>
      <c r="I1999" s="164">
        <v>0</v>
      </c>
      <c r="J1999" s="164">
        <v>543</v>
      </c>
    </row>
    <row r="2000" spans="1:10" ht="14.5" x14ac:dyDescent="0.35">
      <c r="A2000" s="162">
        <v>22608</v>
      </c>
      <c r="B2000" s="162" t="s">
        <v>2193</v>
      </c>
      <c r="D2000" s="163">
        <v>9</v>
      </c>
      <c r="E2000" s="163" t="s">
        <v>195</v>
      </c>
      <c r="F2000" s="162">
        <v>2021</v>
      </c>
      <c r="G2000" s="164">
        <v>877018</v>
      </c>
      <c r="H2000" s="164">
        <v>10702</v>
      </c>
      <c r="I2000" s="164">
        <v>0</v>
      </c>
      <c r="J2000" s="164">
        <v>460</v>
      </c>
    </row>
    <row r="2001" spans="1:10" ht="14.5" x14ac:dyDescent="0.35">
      <c r="A2001" s="162">
        <v>22608</v>
      </c>
      <c r="B2001" s="162" t="s">
        <v>2194</v>
      </c>
      <c r="D2001" s="163">
        <v>17.100000000000001</v>
      </c>
      <c r="E2001" s="163" t="s">
        <v>195</v>
      </c>
      <c r="F2001" s="162">
        <v>2021</v>
      </c>
      <c r="G2001" s="164">
        <v>394016</v>
      </c>
      <c r="H2001" s="164">
        <v>11083</v>
      </c>
      <c r="I2001" s="164">
        <v>0</v>
      </c>
      <c r="J2001" s="164">
        <v>477</v>
      </c>
    </row>
    <row r="2002" spans="1:10" ht="14.5" x14ac:dyDescent="0.35">
      <c r="A2002" s="162">
        <v>22608</v>
      </c>
      <c r="B2002" s="162" t="s">
        <v>2195</v>
      </c>
      <c r="D2002" s="163">
        <v>17.2</v>
      </c>
      <c r="E2002" s="163" t="s">
        <v>195</v>
      </c>
      <c r="F2002" s="162">
        <v>2021</v>
      </c>
      <c r="G2002" s="164">
        <v>1125941</v>
      </c>
      <c r="H2002" s="164">
        <v>18195</v>
      </c>
      <c r="I2002" s="164">
        <v>0</v>
      </c>
      <c r="J2002" s="164">
        <v>781</v>
      </c>
    </row>
    <row r="2003" spans="1:10" ht="14.5" x14ac:dyDescent="0.35">
      <c r="A2003" s="162">
        <v>22608</v>
      </c>
      <c r="B2003" s="162" t="s">
        <v>2196</v>
      </c>
      <c r="D2003" s="163">
        <v>19.3</v>
      </c>
      <c r="E2003" s="163" t="s">
        <v>195</v>
      </c>
      <c r="F2003" s="162">
        <v>2021</v>
      </c>
      <c r="G2003" s="164">
        <v>18431</v>
      </c>
      <c r="H2003" s="164">
        <v>81430</v>
      </c>
      <c r="I2003" s="164">
        <v>0</v>
      </c>
      <c r="J2003" s="164">
        <v>3500</v>
      </c>
    </row>
    <row r="2004" spans="1:10" ht="14.5" x14ac:dyDescent="0.35">
      <c r="A2004" s="162">
        <v>22608</v>
      </c>
      <c r="B2004" s="162" t="s">
        <v>2197</v>
      </c>
      <c r="D2004" s="163">
        <v>19.399999999999999</v>
      </c>
      <c r="E2004" s="163" t="s">
        <v>195</v>
      </c>
      <c r="F2004" s="162">
        <v>2021</v>
      </c>
      <c r="G2004" s="164">
        <v>3940585</v>
      </c>
      <c r="H2004" s="164">
        <v>0</v>
      </c>
      <c r="I2004" s="164">
        <v>0</v>
      </c>
      <c r="J2004" s="164">
        <v>0</v>
      </c>
    </row>
    <row r="2005" spans="1:10" ht="14.5" x14ac:dyDescent="0.35">
      <c r="A2005" s="162">
        <v>22608</v>
      </c>
      <c r="B2005" s="162" t="s">
        <v>2198</v>
      </c>
      <c r="D2005" s="163">
        <v>21.1</v>
      </c>
      <c r="E2005" s="163" t="s">
        <v>195</v>
      </c>
      <c r="F2005" s="162">
        <v>2021</v>
      </c>
      <c r="G2005" s="164">
        <v>9410881</v>
      </c>
      <c r="H2005" s="164">
        <v>23475</v>
      </c>
      <c r="I2005" s="164">
        <v>0</v>
      </c>
      <c r="J2005" s="164">
        <v>1009</v>
      </c>
    </row>
    <row r="2006" spans="1:10" ht="14.5" x14ac:dyDescent="0.35">
      <c r="A2006" s="162">
        <v>22608</v>
      </c>
      <c r="B2006" s="162" t="s">
        <v>2199</v>
      </c>
      <c r="D2006" s="163">
        <v>21.2</v>
      </c>
      <c r="E2006" s="163" t="s">
        <v>195</v>
      </c>
      <c r="F2006" s="162">
        <v>2021</v>
      </c>
      <c r="G2006" s="164">
        <v>614452</v>
      </c>
      <c r="H2006" s="164">
        <v>17699</v>
      </c>
      <c r="I2006" s="164">
        <v>0</v>
      </c>
      <c r="J2006" s="164">
        <v>760</v>
      </c>
    </row>
    <row r="2007" spans="1:10" ht="14.5" x14ac:dyDescent="0.35">
      <c r="A2007" s="162">
        <v>22667</v>
      </c>
      <c r="B2007" s="162" t="s">
        <v>2200</v>
      </c>
      <c r="D2007" s="163">
        <v>1</v>
      </c>
      <c r="E2007" s="163" t="s">
        <v>195</v>
      </c>
      <c r="F2007" s="162">
        <v>2021</v>
      </c>
      <c r="G2007" s="164">
        <v>707366</v>
      </c>
      <c r="H2007" s="164">
        <v>231370</v>
      </c>
      <c r="I2007" s="164">
        <v>5164</v>
      </c>
      <c r="J2007" s="164">
        <v>11625</v>
      </c>
    </row>
    <row r="2008" spans="1:10" ht="14.5" x14ac:dyDescent="0.35">
      <c r="A2008" s="162">
        <v>22667</v>
      </c>
      <c r="B2008" s="162" t="s">
        <v>2201</v>
      </c>
      <c r="D2008" s="163">
        <v>2.1</v>
      </c>
      <c r="E2008" s="163" t="s">
        <v>195</v>
      </c>
      <c r="F2008" s="162">
        <v>2021</v>
      </c>
      <c r="G2008" s="164">
        <v>21387942</v>
      </c>
      <c r="H2008" s="164">
        <v>135485</v>
      </c>
      <c r="I2008" s="164">
        <v>2143</v>
      </c>
      <c r="J2008" s="164">
        <v>4670</v>
      </c>
    </row>
    <row r="2009" spans="1:10" ht="14.5" x14ac:dyDescent="0.35">
      <c r="A2009" s="162">
        <v>22667</v>
      </c>
      <c r="B2009" s="162" t="s">
        <v>2202</v>
      </c>
      <c r="D2009" s="163">
        <v>5.0999999999999996</v>
      </c>
      <c r="E2009" s="163" t="s">
        <v>195</v>
      </c>
      <c r="F2009" s="162">
        <v>2021</v>
      </c>
      <c r="G2009" s="164">
        <v>123729580</v>
      </c>
      <c r="H2009" s="164">
        <v>975618</v>
      </c>
      <c r="I2009" s="164">
        <v>19847</v>
      </c>
      <c r="J2009" s="164">
        <v>49580</v>
      </c>
    </row>
    <row r="2010" spans="1:10" ht="14.5" x14ac:dyDescent="0.35">
      <c r="A2010" s="162">
        <v>22667</v>
      </c>
      <c r="B2010" s="162" t="s">
        <v>2203</v>
      </c>
      <c r="D2010" s="163">
        <v>5.2</v>
      </c>
      <c r="E2010" s="163" t="s">
        <v>195</v>
      </c>
      <c r="F2010" s="162">
        <v>2021</v>
      </c>
      <c r="G2010" s="164">
        <v>2415914</v>
      </c>
      <c r="H2010" s="164">
        <v>15511</v>
      </c>
      <c r="I2010" s="164">
        <v>304</v>
      </c>
      <c r="J2010" s="164">
        <v>694</v>
      </c>
    </row>
    <row r="2011" spans="1:10" ht="14.5" x14ac:dyDescent="0.35">
      <c r="A2011" s="162">
        <v>22667</v>
      </c>
      <c r="B2011" s="162" t="s">
        <v>2204</v>
      </c>
      <c r="D2011" s="163">
        <v>9</v>
      </c>
      <c r="E2011" s="163" t="s">
        <v>195</v>
      </c>
      <c r="F2011" s="162">
        <v>2021</v>
      </c>
      <c r="G2011" s="164">
        <v>34188273</v>
      </c>
      <c r="H2011" s="164">
        <v>405027</v>
      </c>
      <c r="I2011" s="164">
        <v>8089</v>
      </c>
      <c r="J2011" s="164">
        <v>18506</v>
      </c>
    </row>
    <row r="2012" spans="1:10" ht="14.5" x14ac:dyDescent="0.35">
      <c r="A2012" s="162">
        <v>22667</v>
      </c>
      <c r="B2012" s="162" t="s">
        <v>2205</v>
      </c>
      <c r="D2012" s="163">
        <v>11</v>
      </c>
      <c r="E2012" s="163" t="s">
        <v>195</v>
      </c>
      <c r="F2012" s="162">
        <v>2021</v>
      </c>
      <c r="G2012" s="164">
        <v>1879700</v>
      </c>
      <c r="H2012" s="164">
        <v>53829</v>
      </c>
      <c r="I2012" s="164">
        <v>1110</v>
      </c>
      <c r="J2012" s="164">
        <v>2551</v>
      </c>
    </row>
    <row r="2013" spans="1:10" ht="14.5" x14ac:dyDescent="0.35">
      <c r="A2013" s="162">
        <v>22667</v>
      </c>
      <c r="B2013" s="162" t="s">
        <v>2206</v>
      </c>
      <c r="D2013" s="163">
        <v>17.100000000000001</v>
      </c>
      <c r="E2013" s="163" t="s">
        <v>195</v>
      </c>
      <c r="F2013" s="162">
        <v>2021</v>
      </c>
      <c r="G2013" s="164">
        <v>49878164</v>
      </c>
      <c r="H2013" s="164">
        <v>879677</v>
      </c>
      <c r="I2013" s="164">
        <v>17556</v>
      </c>
      <c r="J2013" s="164">
        <v>42220</v>
      </c>
    </row>
    <row r="2014" spans="1:10" ht="14.5" x14ac:dyDescent="0.35">
      <c r="A2014" s="162">
        <v>22667</v>
      </c>
      <c r="B2014" s="162" t="s">
        <v>2207</v>
      </c>
      <c r="D2014" s="163">
        <v>17.2</v>
      </c>
      <c r="E2014" s="163" t="s">
        <v>195</v>
      </c>
      <c r="F2014" s="162">
        <v>2021</v>
      </c>
      <c r="G2014" s="164">
        <v>67710673</v>
      </c>
      <c r="H2014" s="164">
        <v>956240</v>
      </c>
      <c r="I2014" s="164">
        <v>18664</v>
      </c>
      <c r="J2014" s="164">
        <v>43531</v>
      </c>
    </row>
    <row r="2015" spans="1:10" ht="14.5" x14ac:dyDescent="0.35">
      <c r="A2015" s="162">
        <v>22667</v>
      </c>
      <c r="B2015" s="162" t="s">
        <v>2208</v>
      </c>
      <c r="D2015" s="163">
        <v>18</v>
      </c>
      <c r="E2015" s="163" t="s">
        <v>195</v>
      </c>
      <c r="F2015" s="162">
        <v>2021</v>
      </c>
      <c r="G2015" s="164">
        <v>3769421</v>
      </c>
      <c r="H2015" s="164">
        <v>49127</v>
      </c>
      <c r="I2015" s="164">
        <v>971</v>
      </c>
      <c r="J2015" s="164">
        <v>2259</v>
      </c>
    </row>
    <row r="2016" spans="1:10" ht="14.5" x14ac:dyDescent="0.35">
      <c r="A2016" s="162">
        <v>22667</v>
      </c>
      <c r="B2016" s="162" t="s">
        <v>2209</v>
      </c>
      <c r="D2016" s="163">
        <v>19.3</v>
      </c>
      <c r="E2016" s="163" t="s">
        <v>195</v>
      </c>
      <c r="F2016" s="162">
        <v>2021</v>
      </c>
      <c r="G2016" s="164">
        <v>27358</v>
      </c>
      <c r="H2016" s="164">
        <v>360451</v>
      </c>
      <c r="I2016" s="164">
        <v>7499</v>
      </c>
      <c r="J2016" s="164">
        <v>17722</v>
      </c>
    </row>
    <row r="2017" spans="1:10" ht="14.5" x14ac:dyDescent="0.35">
      <c r="A2017" s="162">
        <v>22667</v>
      </c>
      <c r="B2017" s="162" t="s">
        <v>2210</v>
      </c>
      <c r="D2017" s="163">
        <v>19.399999999999999</v>
      </c>
      <c r="E2017" s="163" t="s">
        <v>195</v>
      </c>
      <c r="F2017" s="162">
        <v>2021</v>
      </c>
      <c r="G2017" s="164">
        <v>51164833</v>
      </c>
      <c r="H2017" s="164">
        <v>0</v>
      </c>
      <c r="I2017" s="164">
        <v>0</v>
      </c>
      <c r="J2017" s="164">
        <v>0</v>
      </c>
    </row>
    <row r="2018" spans="1:10" ht="14.5" x14ac:dyDescent="0.35">
      <c r="A2018" s="162">
        <v>22667</v>
      </c>
      <c r="B2018" s="162" t="s">
        <v>2211</v>
      </c>
      <c r="D2018" s="163">
        <v>21.2</v>
      </c>
      <c r="E2018" s="163" t="s">
        <v>195</v>
      </c>
      <c r="F2018" s="162">
        <v>2021</v>
      </c>
      <c r="G2018" s="164">
        <v>1907658</v>
      </c>
      <c r="H2018" s="164">
        <v>14223</v>
      </c>
      <c r="I2018" s="164">
        <v>239</v>
      </c>
      <c r="J2018" s="164">
        <v>576</v>
      </c>
    </row>
    <row r="2019" spans="1:10" ht="14.5" x14ac:dyDescent="0.35">
      <c r="A2019" s="162">
        <v>22667</v>
      </c>
      <c r="B2019" s="162" t="s">
        <v>2212</v>
      </c>
      <c r="D2019" s="163">
        <v>23</v>
      </c>
      <c r="E2019" s="163" t="s">
        <v>195</v>
      </c>
      <c r="F2019" s="162">
        <v>2021</v>
      </c>
      <c r="G2019" s="164">
        <v>418192</v>
      </c>
      <c r="H2019" s="164">
        <v>6235</v>
      </c>
      <c r="I2019" s="164">
        <v>126</v>
      </c>
      <c r="J2019" s="164">
        <v>288</v>
      </c>
    </row>
    <row r="2020" spans="1:10" ht="14.5" x14ac:dyDescent="0.35">
      <c r="A2020" s="162">
        <v>22667</v>
      </c>
      <c r="B2020" s="162" t="s">
        <v>2213</v>
      </c>
      <c r="D2020" s="163">
        <v>24</v>
      </c>
      <c r="E2020" s="163" t="s">
        <v>195</v>
      </c>
      <c r="F2020" s="162">
        <v>2021</v>
      </c>
      <c r="G2020" s="164">
        <v>70246</v>
      </c>
      <c r="H2020" s="164">
        <v>5345</v>
      </c>
      <c r="I2020" s="164">
        <v>130</v>
      </c>
      <c r="J2020" s="164">
        <v>321</v>
      </c>
    </row>
    <row r="2021" spans="1:10" ht="14.5" x14ac:dyDescent="0.35">
      <c r="A2021" s="162">
        <v>22683</v>
      </c>
      <c r="B2021" s="162" t="s">
        <v>2214</v>
      </c>
      <c r="D2021" s="163">
        <v>4</v>
      </c>
      <c r="E2021" s="163" t="s">
        <v>195</v>
      </c>
      <c r="F2021" s="162">
        <v>2021</v>
      </c>
      <c r="G2021" s="164">
        <v>8098990</v>
      </c>
      <c r="H2021" s="164">
        <v>85887</v>
      </c>
      <c r="I2021" s="164">
        <v>2570</v>
      </c>
      <c r="J2021" s="164">
        <v>11045</v>
      </c>
    </row>
    <row r="2022" spans="1:10" ht="14.5" x14ac:dyDescent="0.35">
      <c r="A2022" s="162">
        <v>22683</v>
      </c>
      <c r="B2022" s="162" t="s">
        <v>2215</v>
      </c>
      <c r="D2022" s="163">
        <v>9</v>
      </c>
      <c r="E2022" s="163" t="s">
        <v>195</v>
      </c>
      <c r="F2022" s="162">
        <v>2021</v>
      </c>
      <c r="G2022" s="164">
        <v>29395</v>
      </c>
      <c r="H2022" s="164">
        <v>648</v>
      </c>
      <c r="I2022" s="164">
        <v>19</v>
      </c>
      <c r="J2022" s="164">
        <v>83</v>
      </c>
    </row>
    <row r="2023" spans="1:10" ht="14.5" x14ac:dyDescent="0.35">
      <c r="A2023" s="162">
        <v>22683</v>
      </c>
      <c r="B2023" s="162" t="s">
        <v>2216</v>
      </c>
      <c r="D2023" s="163">
        <v>19.100000000000001</v>
      </c>
      <c r="E2023" s="163" t="s">
        <v>195</v>
      </c>
      <c r="F2023" s="162">
        <v>2021</v>
      </c>
      <c r="G2023" s="164">
        <v>430251</v>
      </c>
      <c r="H2023" s="164">
        <v>48424</v>
      </c>
      <c r="I2023" s="164">
        <v>1733</v>
      </c>
      <c r="J2023" s="164">
        <v>7449</v>
      </c>
    </row>
    <row r="2024" spans="1:10" ht="14.5" x14ac:dyDescent="0.35">
      <c r="A2024" s="162">
        <v>22683</v>
      </c>
      <c r="B2024" s="162" t="s">
        <v>2217</v>
      </c>
      <c r="D2024" s="163">
        <v>19.2</v>
      </c>
      <c r="E2024" s="163" t="s">
        <v>195</v>
      </c>
      <c r="F2024" s="162">
        <v>2021</v>
      </c>
      <c r="G2024" s="164">
        <v>11292456</v>
      </c>
      <c r="H2024" s="164">
        <v>0</v>
      </c>
      <c r="I2024" s="164">
        <v>0</v>
      </c>
      <c r="J2024" s="164">
        <v>0</v>
      </c>
    </row>
    <row r="2025" spans="1:10" ht="14.5" x14ac:dyDescent="0.35">
      <c r="A2025" s="162">
        <v>22683</v>
      </c>
      <c r="B2025" s="162" t="s">
        <v>2218</v>
      </c>
      <c r="D2025" s="163">
        <v>21.1</v>
      </c>
      <c r="E2025" s="163" t="s">
        <v>195</v>
      </c>
      <c r="F2025" s="162">
        <v>2021</v>
      </c>
      <c r="G2025" s="164">
        <v>10908659</v>
      </c>
      <c r="H2025" s="164">
        <v>43965</v>
      </c>
      <c r="I2025" s="164">
        <v>1574</v>
      </c>
      <c r="J2025" s="164">
        <v>6762</v>
      </c>
    </row>
    <row r="2026" spans="1:10" ht="14.5" x14ac:dyDescent="0.35">
      <c r="A2026" s="162">
        <v>22713</v>
      </c>
      <c r="B2026" s="162" t="s">
        <v>2219</v>
      </c>
      <c r="D2026" s="163">
        <v>9</v>
      </c>
      <c r="E2026" s="163" t="s">
        <v>195</v>
      </c>
      <c r="F2026" s="162">
        <v>2021</v>
      </c>
      <c r="G2026" s="164">
        <v>342</v>
      </c>
      <c r="H2026" s="164">
        <v>332</v>
      </c>
      <c r="I2026" s="164">
        <v>1</v>
      </c>
      <c r="J2026" s="164">
        <v>1</v>
      </c>
    </row>
    <row r="2027" spans="1:10" ht="14.5" x14ac:dyDescent="0.35">
      <c r="A2027" s="162">
        <v>22713</v>
      </c>
      <c r="B2027" s="162" t="s">
        <v>2220</v>
      </c>
      <c r="D2027" s="163">
        <v>24</v>
      </c>
      <c r="E2027" s="163" t="s">
        <v>195</v>
      </c>
      <c r="F2027" s="162">
        <v>2021</v>
      </c>
      <c r="G2027" s="164">
        <v>781</v>
      </c>
      <c r="H2027" s="164">
        <v>44</v>
      </c>
      <c r="I2027" s="164">
        <v>0</v>
      </c>
      <c r="J2027" s="164">
        <v>6</v>
      </c>
    </row>
    <row r="2028" spans="1:10" ht="14.5" x14ac:dyDescent="0.35">
      <c r="A2028" s="162">
        <v>22730</v>
      </c>
      <c r="B2028" s="162" t="s">
        <v>2221</v>
      </c>
      <c r="D2028" s="163">
        <v>11</v>
      </c>
      <c r="E2028" s="163" t="s">
        <v>195</v>
      </c>
      <c r="F2028" s="162">
        <v>2021</v>
      </c>
      <c r="G2028" s="164">
        <v>1374234</v>
      </c>
      <c r="H2028" s="164">
        <v>24615</v>
      </c>
      <c r="I2028" s="164">
        <v>1056</v>
      </c>
      <c r="J2028" s="164">
        <v>537</v>
      </c>
    </row>
    <row r="2029" spans="1:10" ht="14.5" x14ac:dyDescent="0.35">
      <c r="A2029" s="162">
        <v>22730</v>
      </c>
      <c r="B2029" s="162" t="s">
        <v>2222</v>
      </c>
      <c r="D2029" s="163">
        <v>17.100000000000001</v>
      </c>
      <c r="E2029" s="163" t="s">
        <v>195</v>
      </c>
      <c r="F2029" s="162">
        <v>2021</v>
      </c>
      <c r="G2029" s="164">
        <v>14693622</v>
      </c>
      <c r="H2029" s="164">
        <v>109006</v>
      </c>
      <c r="I2029" s="164">
        <v>4678</v>
      </c>
      <c r="J2029" s="164">
        <v>2377</v>
      </c>
    </row>
    <row r="2030" spans="1:10" ht="14.5" x14ac:dyDescent="0.35">
      <c r="A2030" s="162">
        <v>22730</v>
      </c>
      <c r="B2030" s="162" t="s">
        <v>2223</v>
      </c>
      <c r="D2030" s="163">
        <v>17.2</v>
      </c>
      <c r="E2030" s="163" t="s">
        <v>195</v>
      </c>
      <c r="F2030" s="162">
        <v>2021</v>
      </c>
      <c r="G2030" s="164">
        <v>15974589</v>
      </c>
      <c r="H2030" s="164">
        <v>191272</v>
      </c>
      <c r="I2030" s="164">
        <v>8209</v>
      </c>
      <c r="J2030" s="164">
        <v>4171</v>
      </c>
    </row>
    <row r="2031" spans="1:10" ht="14.5" x14ac:dyDescent="0.35">
      <c r="A2031" s="162">
        <v>22730</v>
      </c>
      <c r="B2031" s="162" t="s">
        <v>2224</v>
      </c>
      <c r="D2031" s="163">
        <v>19.3</v>
      </c>
      <c r="E2031" s="163" t="s">
        <v>195</v>
      </c>
      <c r="F2031" s="162">
        <v>2021</v>
      </c>
      <c r="G2031" s="164">
        <v>891</v>
      </c>
      <c r="H2031" s="164">
        <v>1245</v>
      </c>
      <c r="I2031" s="164">
        <v>53</v>
      </c>
      <c r="J2031" s="164">
        <v>27</v>
      </c>
    </row>
    <row r="2032" spans="1:10" ht="14.5" x14ac:dyDescent="0.35">
      <c r="A2032" s="162">
        <v>22730</v>
      </c>
      <c r="B2032" s="162" t="s">
        <v>2225</v>
      </c>
      <c r="D2032" s="163">
        <v>19.399999999999999</v>
      </c>
      <c r="E2032" s="163" t="s">
        <v>195</v>
      </c>
      <c r="F2032" s="162">
        <v>2021</v>
      </c>
      <c r="G2032" s="164">
        <v>442192</v>
      </c>
      <c r="H2032" s="164">
        <v>0</v>
      </c>
      <c r="I2032" s="164">
        <v>0</v>
      </c>
      <c r="J2032" s="164">
        <v>0</v>
      </c>
    </row>
    <row r="2033" spans="1:10" ht="14.5" x14ac:dyDescent="0.35">
      <c r="A2033" s="162">
        <v>22730</v>
      </c>
      <c r="B2033" s="162" t="s">
        <v>2226</v>
      </c>
      <c r="D2033" s="163">
        <v>21.2</v>
      </c>
      <c r="E2033" s="163" t="s">
        <v>195</v>
      </c>
      <c r="F2033" s="162">
        <v>2021</v>
      </c>
      <c r="G2033" s="164">
        <v>33180</v>
      </c>
      <c r="H2033" s="164">
        <v>205</v>
      </c>
      <c r="I2033" s="164">
        <v>9</v>
      </c>
      <c r="J2033" s="164">
        <v>4</v>
      </c>
    </row>
    <row r="2034" spans="1:10" ht="14.5" x14ac:dyDescent="0.35">
      <c r="A2034" s="162">
        <v>22748</v>
      </c>
      <c r="B2034" s="162" t="s">
        <v>2227</v>
      </c>
      <c r="D2034" s="163">
        <v>1</v>
      </c>
      <c r="E2034" s="163" t="s">
        <v>195</v>
      </c>
      <c r="F2034" s="162">
        <v>2021</v>
      </c>
      <c r="G2034" s="164">
        <v>88388</v>
      </c>
      <c r="H2034" s="164">
        <v>10356</v>
      </c>
      <c r="I2034" s="164">
        <v>77</v>
      </c>
      <c r="J2034" s="164">
        <v>932</v>
      </c>
    </row>
    <row r="2035" spans="1:10" ht="14.5" x14ac:dyDescent="0.35">
      <c r="A2035" s="162">
        <v>22748</v>
      </c>
      <c r="B2035" s="162" t="s">
        <v>2228</v>
      </c>
      <c r="D2035" s="163">
        <v>2.1</v>
      </c>
      <c r="E2035" s="163" t="s">
        <v>195</v>
      </c>
      <c r="F2035" s="162">
        <v>2021</v>
      </c>
      <c r="G2035" s="164">
        <v>203427</v>
      </c>
      <c r="H2035" s="164">
        <v>4196</v>
      </c>
      <c r="I2035" s="164">
        <v>31</v>
      </c>
      <c r="J2035" s="164">
        <v>394</v>
      </c>
    </row>
    <row r="2036" spans="1:10" ht="14.5" x14ac:dyDescent="0.35">
      <c r="A2036" s="162">
        <v>22748</v>
      </c>
      <c r="B2036" s="162" t="s">
        <v>2229</v>
      </c>
      <c r="D2036" s="163">
        <v>5.0999999999999996</v>
      </c>
      <c r="E2036" s="163" t="s">
        <v>195</v>
      </c>
      <c r="F2036" s="162">
        <v>2021</v>
      </c>
      <c r="G2036" s="164">
        <v>4542055</v>
      </c>
      <c r="H2036" s="164">
        <v>18646</v>
      </c>
      <c r="I2036" s="164">
        <v>128</v>
      </c>
      <c r="J2036" s="164">
        <v>1537</v>
      </c>
    </row>
    <row r="2037" spans="1:10" ht="14.5" x14ac:dyDescent="0.35">
      <c r="A2037" s="162">
        <v>22748</v>
      </c>
      <c r="B2037" s="162" t="s">
        <v>2230</v>
      </c>
      <c r="D2037" s="163">
        <v>5.2</v>
      </c>
      <c r="E2037" s="163" t="s">
        <v>195</v>
      </c>
      <c r="F2037" s="162">
        <v>2021</v>
      </c>
      <c r="G2037" s="164">
        <v>2523367</v>
      </c>
      <c r="H2037" s="164">
        <v>15606</v>
      </c>
      <c r="I2037" s="164">
        <v>102</v>
      </c>
      <c r="J2037" s="164">
        <v>1230</v>
      </c>
    </row>
    <row r="2038" spans="1:10" ht="14.5" x14ac:dyDescent="0.35">
      <c r="A2038" s="162">
        <v>22748</v>
      </c>
      <c r="B2038" s="162" t="s">
        <v>2231</v>
      </c>
      <c r="D2038" s="163">
        <v>9</v>
      </c>
      <c r="E2038" s="163" t="s">
        <v>195</v>
      </c>
      <c r="F2038" s="162">
        <v>2021</v>
      </c>
      <c r="G2038" s="164">
        <v>64503</v>
      </c>
      <c r="H2038" s="164">
        <v>9160</v>
      </c>
      <c r="I2038" s="164">
        <v>77</v>
      </c>
      <c r="J2038" s="164">
        <v>919</v>
      </c>
    </row>
    <row r="2039" spans="1:10" ht="14.5" x14ac:dyDescent="0.35">
      <c r="A2039" s="162">
        <v>22748</v>
      </c>
      <c r="B2039" s="162" t="s">
        <v>2232</v>
      </c>
      <c r="D2039" s="163">
        <v>11</v>
      </c>
      <c r="E2039" s="163" t="s">
        <v>195</v>
      </c>
      <c r="F2039" s="162">
        <v>2021</v>
      </c>
      <c r="G2039" s="164">
        <v>1036</v>
      </c>
      <c r="H2039" s="164">
        <v>70</v>
      </c>
      <c r="I2039" s="164">
        <v>1</v>
      </c>
      <c r="J2039" s="164">
        <v>8</v>
      </c>
    </row>
    <row r="2040" spans="1:10" ht="14.5" x14ac:dyDescent="0.35">
      <c r="A2040" s="162">
        <v>22748</v>
      </c>
      <c r="B2040" s="162" t="s">
        <v>2233</v>
      </c>
      <c r="D2040" s="163">
        <v>17.100000000000001</v>
      </c>
      <c r="E2040" s="163" t="s">
        <v>195</v>
      </c>
      <c r="F2040" s="162">
        <v>2021</v>
      </c>
      <c r="G2040" s="164">
        <v>0</v>
      </c>
      <c r="H2040" s="164">
        <v>15800</v>
      </c>
      <c r="I2040" s="164">
        <v>123</v>
      </c>
      <c r="J2040" s="164">
        <v>1483</v>
      </c>
    </row>
    <row r="2041" spans="1:10" ht="14.5" x14ac:dyDescent="0.35">
      <c r="A2041" s="162">
        <v>22748</v>
      </c>
      <c r="B2041" s="162" t="s">
        <v>2234</v>
      </c>
      <c r="D2041" s="163">
        <v>17.2</v>
      </c>
      <c r="E2041" s="163" t="s">
        <v>195</v>
      </c>
      <c r="F2041" s="162">
        <v>2021</v>
      </c>
      <c r="G2041" s="164">
        <v>292778</v>
      </c>
      <c r="H2041" s="164">
        <v>1956</v>
      </c>
      <c r="I2041" s="164">
        <v>14</v>
      </c>
      <c r="J2041" s="164">
        <v>169</v>
      </c>
    </row>
    <row r="2042" spans="1:10" ht="14.5" x14ac:dyDescent="0.35">
      <c r="A2042" s="162">
        <v>22748</v>
      </c>
      <c r="B2042" s="162" t="s">
        <v>2235</v>
      </c>
      <c r="D2042" s="163">
        <v>19.3</v>
      </c>
      <c r="E2042" s="163" t="s">
        <v>195</v>
      </c>
      <c r="F2042" s="162">
        <v>2021</v>
      </c>
      <c r="G2042" s="164">
        <v>0</v>
      </c>
      <c r="H2042" s="164">
        <v>9286</v>
      </c>
      <c r="I2042" s="164">
        <v>72</v>
      </c>
      <c r="J2042" s="164">
        <v>881</v>
      </c>
    </row>
    <row r="2043" spans="1:10" ht="14.5" x14ac:dyDescent="0.35">
      <c r="A2043" s="162">
        <v>22748</v>
      </c>
      <c r="B2043" s="162" t="s">
        <v>2236</v>
      </c>
      <c r="D2043" s="163">
        <v>19.399999999999999</v>
      </c>
      <c r="E2043" s="163" t="s">
        <v>195</v>
      </c>
      <c r="F2043" s="162">
        <v>2021</v>
      </c>
      <c r="G2043" s="164">
        <v>117794</v>
      </c>
      <c r="H2043" s="164">
        <v>0</v>
      </c>
      <c r="I2043" s="164">
        <v>0</v>
      </c>
      <c r="J2043" s="164">
        <v>0</v>
      </c>
    </row>
    <row r="2044" spans="1:10" ht="14.5" x14ac:dyDescent="0.35">
      <c r="A2044" s="162">
        <v>22748</v>
      </c>
      <c r="B2044" s="162" t="s">
        <v>2237</v>
      </c>
      <c r="D2044" s="163">
        <v>21.2</v>
      </c>
      <c r="E2044" s="163" t="s">
        <v>195</v>
      </c>
      <c r="F2044" s="162">
        <v>2021</v>
      </c>
      <c r="G2044" s="164">
        <v>593</v>
      </c>
      <c r="H2044" s="164">
        <v>3503</v>
      </c>
      <c r="I2044" s="164">
        <v>29</v>
      </c>
      <c r="J2044" s="164">
        <v>350</v>
      </c>
    </row>
    <row r="2045" spans="1:10" ht="14.5" x14ac:dyDescent="0.35">
      <c r="A2045" s="162">
        <v>22756</v>
      </c>
      <c r="B2045" s="162" t="s">
        <v>2238</v>
      </c>
      <c r="D2045" s="163">
        <v>19.100000000000001</v>
      </c>
      <c r="E2045" s="163" t="s">
        <v>195</v>
      </c>
      <c r="F2045" s="162">
        <v>2021</v>
      </c>
      <c r="G2045" s="164">
        <v>60619</v>
      </c>
      <c r="H2045" s="164">
        <v>83710</v>
      </c>
      <c r="I2045" s="164">
        <v>2070</v>
      </c>
      <c r="J2045" s="164">
        <v>11613</v>
      </c>
    </row>
    <row r="2046" spans="1:10" ht="14.5" x14ac:dyDescent="0.35">
      <c r="A2046" s="162">
        <v>22756</v>
      </c>
      <c r="B2046" s="162" t="s">
        <v>2239</v>
      </c>
      <c r="D2046" s="163">
        <v>19.2</v>
      </c>
      <c r="E2046" s="163" t="s">
        <v>195</v>
      </c>
      <c r="F2046" s="162">
        <v>2021</v>
      </c>
      <c r="G2046" s="164">
        <v>1475176</v>
      </c>
      <c r="H2046" s="164">
        <v>0</v>
      </c>
      <c r="I2046" s="164">
        <v>0</v>
      </c>
      <c r="J2046" s="164">
        <v>0</v>
      </c>
    </row>
    <row r="2047" spans="1:10" ht="14.5" x14ac:dyDescent="0.35">
      <c r="A2047" s="162">
        <v>22756</v>
      </c>
      <c r="B2047" s="162" t="s">
        <v>2240</v>
      </c>
      <c r="D2047" s="163">
        <v>21.1</v>
      </c>
      <c r="E2047" s="163" t="s">
        <v>195</v>
      </c>
      <c r="F2047" s="162">
        <v>2021</v>
      </c>
      <c r="G2047" s="164">
        <v>1531171</v>
      </c>
      <c r="H2047" s="164">
        <v>68242</v>
      </c>
      <c r="I2047" s="164">
        <v>1687</v>
      </c>
      <c r="J2047" s="164">
        <v>9466</v>
      </c>
    </row>
    <row r="2048" spans="1:10" ht="14.5" x14ac:dyDescent="0.35">
      <c r="A2048" s="162">
        <v>22772</v>
      </c>
      <c r="B2048" s="162" t="s">
        <v>2241</v>
      </c>
      <c r="D2048" s="163">
        <v>19.100000000000001</v>
      </c>
      <c r="E2048" s="163" t="s">
        <v>195</v>
      </c>
      <c r="F2048" s="162">
        <v>2021</v>
      </c>
      <c r="G2048" s="164">
        <v>365943</v>
      </c>
      <c r="H2048" s="164">
        <v>334476</v>
      </c>
      <c r="I2048" s="164">
        <v>12369</v>
      </c>
      <c r="J2048" s="164">
        <v>20935</v>
      </c>
    </row>
    <row r="2049" spans="1:10" ht="14.5" x14ac:dyDescent="0.35">
      <c r="A2049" s="162">
        <v>22772</v>
      </c>
      <c r="B2049" s="162" t="s">
        <v>2242</v>
      </c>
      <c r="D2049" s="163">
        <v>19.2</v>
      </c>
      <c r="E2049" s="163" t="s">
        <v>195</v>
      </c>
      <c r="F2049" s="162">
        <v>2021</v>
      </c>
      <c r="G2049" s="164">
        <v>6130691</v>
      </c>
      <c r="H2049" s="164">
        <v>0</v>
      </c>
      <c r="I2049" s="164">
        <v>0</v>
      </c>
      <c r="J2049" s="164">
        <v>0</v>
      </c>
    </row>
    <row r="2050" spans="1:10" ht="14.5" x14ac:dyDescent="0.35">
      <c r="A2050" s="162">
        <v>22772</v>
      </c>
      <c r="B2050" s="162" t="s">
        <v>2243</v>
      </c>
      <c r="D2050" s="163">
        <v>19.3</v>
      </c>
      <c r="E2050" s="163" t="s">
        <v>195</v>
      </c>
      <c r="F2050" s="162">
        <v>2021</v>
      </c>
      <c r="G2050" s="164">
        <v>28246</v>
      </c>
      <c r="H2050" s="164">
        <v>68271</v>
      </c>
      <c r="I2050" s="164">
        <v>2525</v>
      </c>
      <c r="J2050" s="164">
        <v>4273</v>
      </c>
    </row>
    <row r="2051" spans="1:10" ht="14.5" x14ac:dyDescent="0.35">
      <c r="A2051" s="162">
        <v>22772</v>
      </c>
      <c r="B2051" s="162" t="s">
        <v>2244</v>
      </c>
      <c r="D2051" s="163">
        <v>19.399999999999999</v>
      </c>
      <c r="E2051" s="163" t="s">
        <v>195</v>
      </c>
      <c r="F2051" s="162">
        <v>2021</v>
      </c>
      <c r="G2051" s="164">
        <v>3459986</v>
      </c>
      <c r="H2051" s="164">
        <v>0</v>
      </c>
      <c r="I2051" s="164">
        <v>0</v>
      </c>
      <c r="J2051" s="164">
        <v>0</v>
      </c>
    </row>
    <row r="2052" spans="1:10" ht="14.5" x14ac:dyDescent="0.35">
      <c r="A2052" s="162">
        <v>22772</v>
      </c>
      <c r="B2052" s="162" t="s">
        <v>2245</v>
      </c>
      <c r="D2052" s="163">
        <v>21.1</v>
      </c>
      <c r="E2052" s="163" t="s">
        <v>195</v>
      </c>
      <c r="F2052" s="162">
        <v>2021</v>
      </c>
      <c r="G2052" s="164">
        <v>21584340</v>
      </c>
      <c r="H2052" s="164">
        <v>224593</v>
      </c>
      <c r="I2052" s="164">
        <v>8305</v>
      </c>
      <c r="J2052" s="164">
        <v>14058</v>
      </c>
    </row>
    <row r="2053" spans="1:10" ht="14.5" x14ac:dyDescent="0.35">
      <c r="A2053" s="162">
        <v>22772</v>
      </c>
      <c r="B2053" s="162" t="s">
        <v>2246</v>
      </c>
      <c r="D2053" s="163">
        <v>21.2</v>
      </c>
      <c r="E2053" s="163" t="s">
        <v>195</v>
      </c>
      <c r="F2053" s="162">
        <v>2021</v>
      </c>
      <c r="G2053" s="164">
        <v>1151050</v>
      </c>
      <c r="H2053" s="164">
        <v>15552</v>
      </c>
      <c r="I2053" s="164">
        <v>575</v>
      </c>
      <c r="J2053" s="164">
        <v>973</v>
      </c>
    </row>
    <row r="2054" spans="1:10" ht="14.5" x14ac:dyDescent="0.35">
      <c r="A2054" s="162">
        <v>22810</v>
      </c>
      <c r="B2054" s="162" t="s">
        <v>2247</v>
      </c>
      <c r="D2054" s="163">
        <v>5.0999999999999996</v>
      </c>
      <c r="E2054" s="163" t="s">
        <v>195</v>
      </c>
      <c r="F2054" s="162">
        <v>2021</v>
      </c>
      <c r="G2054" s="164">
        <v>254998</v>
      </c>
      <c r="H2054" s="164">
        <v>6231</v>
      </c>
      <c r="I2054" s="164">
        <v>233</v>
      </c>
      <c r="J2054" s="164">
        <v>543</v>
      </c>
    </row>
    <row r="2055" spans="1:10" ht="14.5" x14ac:dyDescent="0.35">
      <c r="A2055" s="162">
        <v>22810</v>
      </c>
      <c r="B2055" s="162" t="s">
        <v>2248</v>
      </c>
      <c r="D2055" s="163">
        <v>5.2</v>
      </c>
      <c r="E2055" s="163" t="s">
        <v>195</v>
      </c>
      <c r="F2055" s="162">
        <v>2021</v>
      </c>
      <c r="G2055" s="164">
        <v>29467</v>
      </c>
      <c r="H2055" s="164">
        <v>3491</v>
      </c>
      <c r="I2055" s="164">
        <v>136</v>
      </c>
      <c r="J2055" s="164">
        <v>318</v>
      </c>
    </row>
    <row r="2056" spans="1:10" ht="14.5" x14ac:dyDescent="0.35">
      <c r="A2056" s="162">
        <v>22837</v>
      </c>
      <c r="B2056" s="162" t="s">
        <v>2249</v>
      </c>
      <c r="D2056" s="163">
        <v>1</v>
      </c>
      <c r="E2056" s="163" t="s">
        <v>195</v>
      </c>
      <c r="F2056" s="162">
        <v>2021</v>
      </c>
      <c r="G2056" s="164">
        <v>18674044</v>
      </c>
      <c r="H2056" s="164">
        <v>26936</v>
      </c>
      <c r="I2056" s="164">
        <v>1445</v>
      </c>
      <c r="J2056" s="164">
        <v>3371</v>
      </c>
    </row>
    <row r="2057" spans="1:10" ht="14.5" x14ac:dyDescent="0.35">
      <c r="A2057" s="162">
        <v>22837</v>
      </c>
      <c r="B2057" s="162" t="s">
        <v>2250</v>
      </c>
      <c r="D2057" s="163">
        <v>9</v>
      </c>
      <c r="E2057" s="163" t="s">
        <v>195</v>
      </c>
      <c r="F2057" s="162">
        <v>2021</v>
      </c>
      <c r="G2057" s="164">
        <v>36804866</v>
      </c>
      <c r="H2057" s="164">
        <v>316191</v>
      </c>
      <c r="I2057" s="164">
        <v>15635</v>
      </c>
      <c r="J2057" s="164">
        <v>36482</v>
      </c>
    </row>
    <row r="2058" spans="1:10" ht="14.5" x14ac:dyDescent="0.35">
      <c r="A2058" s="162">
        <v>22906</v>
      </c>
      <c r="B2058" s="162" t="s">
        <v>2251</v>
      </c>
      <c r="D2058" s="163">
        <v>19.100000000000001</v>
      </c>
      <c r="E2058" s="163" t="s">
        <v>195</v>
      </c>
      <c r="F2058" s="162">
        <v>2021</v>
      </c>
      <c r="G2058" s="164">
        <v>4418</v>
      </c>
      <c r="H2058" s="164">
        <v>174188</v>
      </c>
      <c r="I2058" s="164">
        <v>29142</v>
      </c>
      <c r="J2058" s="164">
        <v>37730</v>
      </c>
    </row>
    <row r="2059" spans="1:10" ht="14.5" x14ac:dyDescent="0.35">
      <c r="A2059" s="162">
        <v>22906</v>
      </c>
      <c r="B2059" s="162" t="s">
        <v>2252</v>
      </c>
      <c r="D2059" s="163">
        <v>19.2</v>
      </c>
      <c r="E2059" s="163" t="s">
        <v>195</v>
      </c>
      <c r="F2059" s="162">
        <v>2021</v>
      </c>
      <c r="G2059" s="164">
        <v>331355</v>
      </c>
      <c r="H2059" s="164">
        <v>0</v>
      </c>
      <c r="I2059" s="164">
        <v>0</v>
      </c>
      <c r="J2059" s="164">
        <v>0</v>
      </c>
    </row>
    <row r="2060" spans="1:10" ht="14.5" x14ac:dyDescent="0.35">
      <c r="A2060" s="162">
        <v>22906</v>
      </c>
      <c r="B2060" s="162" t="s">
        <v>2253</v>
      </c>
      <c r="D2060" s="163">
        <v>21.1</v>
      </c>
      <c r="E2060" s="163" t="s">
        <v>195</v>
      </c>
      <c r="F2060" s="162">
        <v>2021</v>
      </c>
      <c r="G2060" s="164">
        <v>139295</v>
      </c>
      <c r="H2060" s="164">
        <v>75288</v>
      </c>
      <c r="I2060" s="164">
        <v>12596</v>
      </c>
      <c r="J2060" s="164">
        <v>16307</v>
      </c>
    </row>
    <row r="2061" spans="1:10" ht="14.5" x14ac:dyDescent="0.35">
      <c r="A2061" s="162">
        <v>22926</v>
      </c>
      <c r="B2061" s="162" t="s">
        <v>2254</v>
      </c>
      <c r="D2061" s="163">
        <v>17.100000000000001</v>
      </c>
      <c r="E2061" s="163" t="s">
        <v>195</v>
      </c>
      <c r="F2061" s="162">
        <v>2021</v>
      </c>
      <c r="G2061" s="164">
        <v>409968</v>
      </c>
      <c r="H2061" s="164">
        <v>4595</v>
      </c>
      <c r="I2061" s="164">
        <v>723</v>
      </c>
      <c r="J2061" s="164">
        <v>430</v>
      </c>
    </row>
    <row r="2062" spans="1:10" ht="14.5" x14ac:dyDescent="0.35">
      <c r="A2062" s="162">
        <v>22926</v>
      </c>
      <c r="B2062" s="162" t="s">
        <v>2255</v>
      </c>
      <c r="D2062" s="163">
        <v>19.100000000000001</v>
      </c>
      <c r="E2062" s="163" t="s">
        <v>195</v>
      </c>
      <c r="F2062" s="162">
        <v>2021</v>
      </c>
      <c r="G2062" s="164">
        <v>1244709</v>
      </c>
      <c r="H2062" s="164">
        <v>42605</v>
      </c>
      <c r="I2062" s="164">
        <v>3138</v>
      </c>
      <c r="J2062" s="164">
        <v>5337</v>
      </c>
    </row>
    <row r="2063" spans="1:10" ht="14.5" x14ac:dyDescent="0.35">
      <c r="A2063" s="162">
        <v>22926</v>
      </c>
      <c r="B2063" s="162" t="s">
        <v>2256</v>
      </c>
      <c r="D2063" s="163">
        <v>19.2</v>
      </c>
      <c r="E2063" s="163" t="s">
        <v>195</v>
      </c>
      <c r="F2063" s="162">
        <v>2021</v>
      </c>
      <c r="G2063" s="164">
        <v>22308538</v>
      </c>
      <c r="H2063" s="164">
        <v>0</v>
      </c>
      <c r="I2063" s="164">
        <v>0</v>
      </c>
      <c r="J2063" s="164">
        <v>0</v>
      </c>
    </row>
    <row r="2064" spans="1:10" ht="14.5" x14ac:dyDescent="0.35">
      <c r="A2064" s="162">
        <v>22926</v>
      </c>
      <c r="B2064" s="162" t="s">
        <v>2257</v>
      </c>
      <c r="D2064" s="163">
        <v>21.1</v>
      </c>
      <c r="E2064" s="163" t="s">
        <v>195</v>
      </c>
      <c r="F2064" s="162">
        <v>2021</v>
      </c>
      <c r="G2064" s="164">
        <v>20816743</v>
      </c>
      <c r="H2064" s="164">
        <v>40567</v>
      </c>
      <c r="I2064" s="164">
        <v>3064</v>
      </c>
      <c r="J2064" s="164">
        <v>5087</v>
      </c>
    </row>
    <row r="2065" spans="1:10" ht="14.5" x14ac:dyDescent="0.35">
      <c r="A2065" s="162">
        <v>22950</v>
      </c>
      <c r="B2065" s="162" t="s">
        <v>2258</v>
      </c>
      <c r="D2065" s="163">
        <v>24</v>
      </c>
      <c r="E2065" s="163" t="s">
        <v>195</v>
      </c>
      <c r="F2065" s="162">
        <v>2021</v>
      </c>
      <c r="G2065" s="164">
        <v>128246</v>
      </c>
      <c r="H2065" s="164">
        <v>991</v>
      </c>
      <c r="I2065" s="164">
        <v>0</v>
      </c>
      <c r="J2065" s="164">
        <v>1005</v>
      </c>
    </row>
    <row r="2066" spans="1:10" ht="14.5" x14ac:dyDescent="0.35">
      <c r="A2066" s="162">
        <v>23035</v>
      </c>
      <c r="B2066" s="162" t="s">
        <v>2259</v>
      </c>
      <c r="D2066" s="163">
        <v>1</v>
      </c>
      <c r="E2066" s="163" t="s">
        <v>195</v>
      </c>
      <c r="F2066" s="162">
        <v>2021</v>
      </c>
      <c r="G2066" s="164">
        <v>16487421</v>
      </c>
      <c r="H2066" s="164">
        <v>238133</v>
      </c>
      <c r="I2066" s="164">
        <v>8701</v>
      </c>
      <c r="J2066" s="164">
        <v>21760</v>
      </c>
    </row>
    <row r="2067" spans="1:10" ht="14.5" x14ac:dyDescent="0.35">
      <c r="A2067" s="162">
        <v>23035</v>
      </c>
      <c r="B2067" s="162" t="s">
        <v>2260</v>
      </c>
      <c r="D2067" s="163">
        <v>2.1</v>
      </c>
      <c r="E2067" s="163" t="s">
        <v>195</v>
      </c>
      <c r="F2067" s="162">
        <v>2021</v>
      </c>
      <c r="G2067" s="164">
        <v>2180441</v>
      </c>
      <c r="H2067" s="164">
        <v>57853</v>
      </c>
      <c r="I2067" s="164">
        <v>7099</v>
      </c>
      <c r="J2067" s="164">
        <v>6114</v>
      </c>
    </row>
    <row r="2068" spans="1:10" ht="14.5" x14ac:dyDescent="0.35">
      <c r="A2068" s="162">
        <v>23035</v>
      </c>
      <c r="B2068" s="162" t="s">
        <v>2261</v>
      </c>
      <c r="D2068" s="163">
        <v>4</v>
      </c>
      <c r="E2068" s="163" t="s">
        <v>195</v>
      </c>
      <c r="F2068" s="162">
        <v>2021</v>
      </c>
      <c r="G2068" s="164">
        <v>8985028</v>
      </c>
      <c r="H2068" s="164">
        <v>662432</v>
      </c>
      <c r="I2068" s="164">
        <v>115541</v>
      </c>
      <c r="J2068" s="164">
        <v>31805</v>
      </c>
    </row>
    <row r="2069" spans="1:10" ht="14.5" x14ac:dyDescent="0.35">
      <c r="A2069" s="162">
        <v>23035</v>
      </c>
      <c r="B2069" s="162" t="s">
        <v>2262</v>
      </c>
      <c r="D2069" s="163">
        <v>5.0999999999999996</v>
      </c>
      <c r="E2069" s="163" t="s">
        <v>195</v>
      </c>
      <c r="F2069" s="162">
        <v>2021</v>
      </c>
      <c r="G2069" s="164">
        <v>3041403</v>
      </c>
      <c r="H2069" s="164">
        <v>45308</v>
      </c>
      <c r="I2069" s="164">
        <v>3871</v>
      </c>
      <c r="J2069" s="164">
        <v>3775</v>
      </c>
    </row>
    <row r="2070" spans="1:10" ht="14.5" x14ac:dyDescent="0.35">
      <c r="A2070" s="162">
        <v>23035</v>
      </c>
      <c r="B2070" s="162" t="s">
        <v>2263</v>
      </c>
      <c r="D2070" s="163">
        <v>9</v>
      </c>
      <c r="E2070" s="163" t="s">
        <v>195</v>
      </c>
      <c r="F2070" s="162">
        <v>2021</v>
      </c>
      <c r="G2070" s="164">
        <v>6235472</v>
      </c>
      <c r="H2070" s="164">
        <v>100956</v>
      </c>
      <c r="I2070" s="164">
        <v>6930</v>
      </c>
      <c r="J2070" s="164">
        <v>7978</v>
      </c>
    </row>
    <row r="2071" spans="1:10" ht="14.5" x14ac:dyDescent="0.35">
      <c r="A2071" s="162">
        <v>23035</v>
      </c>
      <c r="B2071" s="162" t="s">
        <v>2264</v>
      </c>
      <c r="D2071" s="163">
        <v>17.100000000000001</v>
      </c>
      <c r="E2071" s="163" t="s">
        <v>195</v>
      </c>
      <c r="F2071" s="162">
        <v>2021</v>
      </c>
      <c r="G2071" s="164">
        <v>25886319</v>
      </c>
      <c r="H2071" s="164">
        <v>281003</v>
      </c>
      <c r="I2071" s="164">
        <v>12241</v>
      </c>
      <c r="J2071" s="164">
        <v>28409</v>
      </c>
    </row>
    <row r="2072" spans="1:10" ht="14.5" x14ac:dyDescent="0.35">
      <c r="A2072" s="162">
        <v>23035</v>
      </c>
      <c r="B2072" s="162" t="s">
        <v>2265</v>
      </c>
      <c r="D2072" s="163">
        <v>17.2</v>
      </c>
      <c r="E2072" s="163" t="s">
        <v>195</v>
      </c>
      <c r="F2072" s="162">
        <v>2021</v>
      </c>
      <c r="G2072" s="164">
        <v>642078</v>
      </c>
      <c r="H2072" s="164">
        <v>27942</v>
      </c>
      <c r="I2072" s="164">
        <v>0</v>
      </c>
      <c r="J2072" s="164">
        <v>77</v>
      </c>
    </row>
    <row r="2073" spans="1:10" ht="14.5" x14ac:dyDescent="0.35">
      <c r="A2073" s="162">
        <v>23035</v>
      </c>
      <c r="B2073" s="162" t="s">
        <v>2266</v>
      </c>
      <c r="D2073" s="163">
        <v>18</v>
      </c>
      <c r="E2073" s="163" t="s">
        <v>195</v>
      </c>
      <c r="F2073" s="162">
        <v>2021</v>
      </c>
      <c r="G2073" s="164">
        <v>4729135</v>
      </c>
      <c r="H2073" s="164">
        <v>48864</v>
      </c>
      <c r="I2073" s="164">
        <v>0</v>
      </c>
      <c r="J2073" s="164">
        <v>20</v>
      </c>
    </row>
    <row r="2074" spans="1:10" ht="14.5" x14ac:dyDescent="0.35">
      <c r="A2074" s="162">
        <v>23035</v>
      </c>
      <c r="B2074" s="162" t="s">
        <v>2267</v>
      </c>
      <c r="D2074" s="163">
        <v>19.3</v>
      </c>
      <c r="E2074" s="163" t="s">
        <v>195</v>
      </c>
      <c r="F2074" s="162">
        <v>2021</v>
      </c>
      <c r="G2074" s="164">
        <v>92348</v>
      </c>
      <c r="H2074" s="164">
        <v>470187</v>
      </c>
      <c r="I2074" s="164">
        <v>25804</v>
      </c>
      <c r="J2074" s="164">
        <v>44334</v>
      </c>
    </row>
    <row r="2075" spans="1:10" ht="14.5" x14ac:dyDescent="0.35">
      <c r="A2075" s="162">
        <v>23035</v>
      </c>
      <c r="B2075" s="162" t="s">
        <v>2268</v>
      </c>
      <c r="D2075" s="163">
        <v>19.399999999999999</v>
      </c>
      <c r="E2075" s="163" t="s">
        <v>195</v>
      </c>
      <c r="F2075" s="162">
        <v>2021</v>
      </c>
      <c r="G2075" s="164">
        <v>77499434</v>
      </c>
      <c r="H2075" s="164">
        <v>0</v>
      </c>
      <c r="I2075" s="164">
        <v>0</v>
      </c>
      <c r="J2075" s="164">
        <v>0</v>
      </c>
    </row>
    <row r="2076" spans="1:10" ht="14.5" x14ac:dyDescent="0.35">
      <c r="A2076" s="162">
        <v>23035</v>
      </c>
      <c r="B2076" s="162" t="s">
        <v>2269</v>
      </c>
      <c r="D2076" s="163">
        <v>21.2</v>
      </c>
      <c r="E2076" s="163" t="s">
        <v>195</v>
      </c>
      <c r="F2076" s="162">
        <v>2021</v>
      </c>
      <c r="G2076" s="164">
        <v>9849390</v>
      </c>
      <c r="H2076" s="164">
        <v>55107</v>
      </c>
      <c r="I2076" s="164">
        <v>4507</v>
      </c>
      <c r="J2076" s="164">
        <v>5735</v>
      </c>
    </row>
    <row r="2077" spans="1:10" ht="14.5" x14ac:dyDescent="0.35">
      <c r="A2077" s="162">
        <v>23035</v>
      </c>
      <c r="B2077" s="162" t="s">
        <v>2270</v>
      </c>
      <c r="D2077" s="163">
        <v>24</v>
      </c>
      <c r="E2077" s="163" t="s">
        <v>195</v>
      </c>
      <c r="F2077" s="162">
        <v>2021</v>
      </c>
      <c r="G2077" s="164">
        <v>7409125</v>
      </c>
      <c r="H2077" s="164">
        <v>7414</v>
      </c>
      <c r="I2077" s="164">
        <v>1422</v>
      </c>
      <c r="J2077" s="164">
        <v>810</v>
      </c>
    </row>
    <row r="2078" spans="1:10" ht="14.5" x14ac:dyDescent="0.35">
      <c r="A2078" s="162">
        <v>23043</v>
      </c>
      <c r="B2078" s="162" t="s">
        <v>2271</v>
      </c>
      <c r="D2078" s="163">
        <v>1</v>
      </c>
      <c r="E2078" s="163" t="s">
        <v>195</v>
      </c>
      <c r="F2078" s="162">
        <v>2021</v>
      </c>
      <c r="G2078" s="164">
        <v>962342</v>
      </c>
      <c r="H2078" s="164">
        <v>53654</v>
      </c>
      <c r="I2078" s="164">
        <v>0</v>
      </c>
      <c r="J2078" s="164">
        <v>16587</v>
      </c>
    </row>
    <row r="2079" spans="1:10" ht="14.5" x14ac:dyDescent="0.35">
      <c r="A2079" s="162">
        <v>23043</v>
      </c>
      <c r="B2079" s="162" t="s">
        <v>2272</v>
      </c>
      <c r="D2079" s="163">
        <v>3</v>
      </c>
      <c r="E2079" s="163" t="s">
        <v>195</v>
      </c>
      <c r="F2079" s="162">
        <v>2021</v>
      </c>
      <c r="G2079" s="164">
        <v>215974</v>
      </c>
      <c r="H2079" s="164">
        <v>2565</v>
      </c>
      <c r="I2079" s="164">
        <v>0</v>
      </c>
      <c r="J2079" s="164">
        <v>892</v>
      </c>
    </row>
    <row r="2080" spans="1:10" ht="14.5" x14ac:dyDescent="0.35">
      <c r="A2080" s="162">
        <v>23043</v>
      </c>
      <c r="B2080" s="162" t="s">
        <v>2273</v>
      </c>
      <c r="D2080" s="163">
        <v>4</v>
      </c>
      <c r="E2080" s="163" t="s">
        <v>195</v>
      </c>
      <c r="F2080" s="162">
        <v>2021</v>
      </c>
      <c r="G2080" s="164">
        <v>7781430</v>
      </c>
      <c r="H2080" s="164">
        <v>129718</v>
      </c>
      <c r="I2080" s="164">
        <v>19313</v>
      </c>
      <c r="J2080" s="164">
        <v>30824</v>
      </c>
    </row>
    <row r="2081" spans="1:10" ht="14.5" x14ac:dyDescent="0.35">
      <c r="A2081" s="162">
        <v>23043</v>
      </c>
      <c r="B2081" s="162" t="s">
        <v>2274</v>
      </c>
      <c r="D2081" s="163">
        <v>5.0999999999999996</v>
      </c>
      <c r="E2081" s="163" t="s">
        <v>195</v>
      </c>
      <c r="F2081" s="162">
        <v>2021</v>
      </c>
      <c r="G2081" s="164">
        <v>1209791</v>
      </c>
      <c r="H2081" s="164">
        <v>28002</v>
      </c>
      <c r="I2081" s="164">
        <v>0</v>
      </c>
      <c r="J2081" s="164">
        <v>11386</v>
      </c>
    </row>
    <row r="2082" spans="1:10" ht="14.5" x14ac:dyDescent="0.35">
      <c r="A2082" s="162">
        <v>23043</v>
      </c>
      <c r="B2082" s="162" t="s">
        <v>2275</v>
      </c>
      <c r="D2082" s="163">
        <v>9</v>
      </c>
      <c r="E2082" s="163" t="s">
        <v>195</v>
      </c>
      <c r="F2082" s="162">
        <v>2021</v>
      </c>
      <c r="G2082" s="164">
        <v>3714157</v>
      </c>
      <c r="H2082" s="164">
        <v>205710</v>
      </c>
      <c r="I2082" s="164">
        <v>0</v>
      </c>
      <c r="J2082" s="164">
        <v>136750</v>
      </c>
    </row>
    <row r="2083" spans="1:10" ht="14.5" x14ac:dyDescent="0.35">
      <c r="A2083" s="162">
        <v>23043</v>
      </c>
      <c r="B2083" s="162" t="s">
        <v>2276</v>
      </c>
      <c r="D2083" s="163">
        <v>17.100000000000001</v>
      </c>
      <c r="E2083" s="163" t="s">
        <v>195</v>
      </c>
      <c r="F2083" s="162">
        <v>2021</v>
      </c>
      <c r="G2083" s="164">
        <v>2703957</v>
      </c>
      <c r="H2083" s="164">
        <v>483223</v>
      </c>
      <c r="I2083" s="164">
        <v>34078</v>
      </c>
      <c r="J2083" s="164">
        <v>152852</v>
      </c>
    </row>
    <row r="2084" spans="1:10" ht="14.5" x14ac:dyDescent="0.35">
      <c r="A2084" s="162">
        <v>23043</v>
      </c>
      <c r="B2084" s="162" t="s">
        <v>2277</v>
      </c>
      <c r="D2084" s="163">
        <v>17.2</v>
      </c>
      <c r="E2084" s="163" t="s">
        <v>195</v>
      </c>
      <c r="F2084" s="162">
        <v>2021</v>
      </c>
      <c r="G2084" s="164">
        <v>475332</v>
      </c>
      <c r="H2084" s="164">
        <v>513413</v>
      </c>
      <c r="I2084" s="164">
        <v>0</v>
      </c>
      <c r="J2084" s="164">
        <v>58248</v>
      </c>
    </row>
    <row r="2085" spans="1:10" ht="14.5" x14ac:dyDescent="0.35">
      <c r="A2085" s="162">
        <v>23043</v>
      </c>
      <c r="B2085" s="162" t="s">
        <v>2278</v>
      </c>
      <c r="D2085" s="163">
        <v>18</v>
      </c>
      <c r="E2085" s="163" t="s">
        <v>195</v>
      </c>
      <c r="F2085" s="162">
        <v>2021</v>
      </c>
      <c r="G2085" s="164">
        <v>613260</v>
      </c>
      <c r="H2085" s="164">
        <v>45354</v>
      </c>
      <c r="I2085" s="164">
        <v>0</v>
      </c>
      <c r="J2085" s="164">
        <v>7309</v>
      </c>
    </row>
    <row r="2086" spans="1:10" ht="14.5" x14ac:dyDescent="0.35">
      <c r="A2086" s="162">
        <v>23043</v>
      </c>
      <c r="B2086" s="162" t="s">
        <v>2279</v>
      </c>
      <c r="D2086" s="163">
        <v>19.3</v>
      </c>
      <c r="E2086" s="163" t="s">
        <v>195</v>
      </c>
      <c r="F2086" s="162">
        <v>2021</v>
      </c>
      <c r="G2086" s="164">
        <v>467</v>
      </c>
      <c r="H2086" s="164">
        <v>34489</v>
      </c>
      <c r="I2086" s="164">
        <v>-491</v>
      </c>
      <c r="J2086" s="164">
        <v>9423</v>
      </c>
    </row>
    <row r="2087" spans="1:10" ht="14.5" x14ac:dyDescent="0.35">
      <c r="A2087" s="162">
        <v>23043</v>
      </c>
      <c r="B2087" s="162" t="s">
        <v>2280</v>
      </c>
      <c r="D2087" s="163">
        <v>19.399999999999999</v>
      </c>
      <c r="E2087" s="163" t="s">
        <v>195</v>
      </c>
      <c r="F2087" s="162">
        <v>2021</v>
      </c>
      <c r="G2087" s="164">
        <v>1931817</v>
      </c>
      <c r="H2087" s="164">
        <v>0</v>
      </c>
      <c r="I2087" s="164">
        <v>0</v>
      </c>
      <c r="J2087" s="164">
        <v>0</v>
      </c>
    </row>
    <row r="2088" spans="1:10" ht="14.5" x14ac:dyDescent="0.35">
      <c r="A2088" s="162">
        <v>23043</v>
      </c>
      <c r="B2088" s="162" t="s">
        <v>2281</v>
      </c>
      <c r="D2088" s="163">
        <v>21.2</v>
      </c>
      <c r="E2088" s="163" t="s">
        <v>195</v>
      </c>
      <c r="F2088" s="162">
        <v>2021</v>
      </c>
      <c r="G2088" s="164">
        <v>317199</v>
      </c>
      <c r="H2088" s="164">
        <v>9442</v>
      </c>
      <c r="I2088" s="164">
        <v>0</v>
      </c>
      <c r="J2088" s="164">
        <v>2284</v>
      </c>
    </row>
    <row r="2089" spans="1:10" ht="14.5" x14ac:dyDescent="0.35">
      <c r="A2089" s="162">
        <v>23043</v>
      </c>
      <c r="B2089" s="162" t="s">
        <v>2282</v>
      </c>
      <c r="D2089" s="163">
        <v>23</v>
      </c>
      <c r="E2089" s="163" t="s">
        <v>195</v>
      </c>
      <c r="F2089" s="162">
        <v>2021</v>
      </c>
      <c r="G2089" s="164">
        <v>791640</v>
      </c>
      <c r="H2089" s="164">
        <v>26943</v>
      </c>
      <c r="I2089" s="164">
        <v>0</v>
      </c>
      <c r="J2089" s="164">
        <v>8001</v>
      </c>
    </row>
    <row r="2090" spans="1:10" ht="14.5" x14ac:dyDescent="0.35">
      <c r="A2090" s="162">
        <v>23043</v>
      </c>
      <c r="B2090" s="162" t="s">
        <v>2283</v>
      </c>
      <c r="D2090" s="163">
        <v>24</v>
      </c>
      <c r="E2090" s="163" t="s">
        <v>195</v>
      </c>
      <c r="F2090" s="162">
        <v>2021</v>
      </c>
      <c r="G2090" s="164">
        <v>62376715</v>
      </c>
      <c r="H2090" s="164">
        <v>757644</v>
      </c>
      <c r="I2090" s="164">
        <v>134662</v>
      </c>
      <c r="J2090" s="164">
        <v>121370</v>
      </c>
    </row>
    <row r="2091" spans="1:10" ht="14.5" x14ac:dyDescent="0.35">
      <c r="A2091" s="162">
        <v>23248</v>
      </c>
      <c r="B2091" s="162" t="s">
        <v>2284</v>
      </c>
      <c r="D2091" s="163">
        <v>1</v>
      </c>
      <c r="E2091" s="163" t="s">
        <v>195</v>
      </c>
      <c r="F2091" s="162">
        <v>2021</v>
      </c>
      <c r="G2091" s="164">
        <v>1983169</v>
      </c>
      <c r="H2091" s="164">
        <v>15277</v>
      </c>
      <c r="I2091" s="164">
        <v>188</v>
      </c>
      <c r="J2091" s="164">
        <v>47</v>
      </c>
    </row>
    <row r="2092" spans="1:10" ht="14.5" x14ac:dyDescent="0.35">
      <c r="A2092" s="162">
        <v>23248</v>
      </c>
      <c r="B2092" s="162" t="s">
        <v>2285</v>
      </c>
      <c r="D2092" s="163">
        <v>2.1</v>
      </c>
      <c r="E2092" s="163" t="s">
        <v>195</v>
      </c>
      <c r="F2092" s="162">
        <v>2021</v>
      </c>
      <c r="G2092" s="164">
        <v>1863728</v>
      </c>
      <c r="H2092" s="164">
        <v>18926</v>
      </c>
      <c r="I2092" s="164">
        <v>234</v>
      </c>
      <c r="J2092" s="164">
        <v>58</v>
      </c>
    </row>
    <row r="2093" spans="1:10" ht="14.5" x14ac:dyDescent="0.35">
      <c r="A2093" s="162">
        <v>23248</v>
      </c>
      <c r="B2093" s="162" t="s">
        <v>2286</v>
      </c>
      <c r="D2093" s="163">
        <v>4</v>
      </c>
      <c r="E2093" s="163" t="s">
        <v>195</v>
      </c>
      <c r="F2093" s="162">
        <v>2021</v>
      </c>
      <c r="G2093" s="164">
        <v>105526835</v>
      </c>
      <c r="H2093" s="164">
        <v>380624</v>
      </c>
      <c r="I2093" s="164">
        <v>4696</v>
      </c>
      <c r="J2093" s="164">
        <v>1174</v>
      </c>
    </row>
    <row r="2094" spans="1:10" ht="14.5" x14ac:dyDescent="0.35">
      <c r="A2094" s="162">
        <v>23248</v>
      </c>
      <c r="B2094" s="162" t="s">
        <v>2287</v>
      </c>
      <c r="D2094" s="163">
        <v>9</v>
      </c>
      <c r="E2094" s="163" t="s">
        <v>195</v>
      </c>
      <c r="F2094" s="162">
        <v>2021</v>
      </c>
      <c r="G2094" s="164">
        <v>15203000</v>
      </c>
      <c r="H2094" s="164">
        <v>173360</v>
      </c>
      <c r="I2094" s="164">
        <v>2139</v>
      </c>
      <c r="J2094" s="164">
        <v>535</v>
      </c>
    </row>
    <row r="2095" spans="1:10" ht="14.5" x14ac:dyDescent="0.35">
      <c r="A2095" s="162">
        <v>23248</v>
      </c>
      <c r="B2095" s="162" t="s">
        <v>2288</v>
      </c>
      <c r="D2095" s="163">
        <v>17.100000000000001</v>
      </c>
      <c r="E2095" s="163" t="s">
        <v>195</v>
      </c>
      <c r="F2095" s="162">
        <v>2021</v>
      </c>
      <c r="G2095" s="164">
        <v>68203</v>
      </c>
      <c r="H2095" s="164">
        <v>1145</v>
      </c>
      <c r="I2095" s="164">
        <v>14</v>
      </c>
      <c r="J2095" s="164">
        <v>4</v>
      </c>
    </row>
    <row r="2096" spans="1:10" ht="14.5" x14ac:dyDescent="0.35">
      <c r="A2096" s="162">
        <v>23280</v>
      </c>
      <c r="B2096" s="162" t="s">
        <v>2289</v>
      </c>
      <c r="D2096" s="163">
        <v>1</v>
      </c>
      <c r="E2096" s="163" t="s">
        <v>195</v>
      </c>
      <c r="F2096" s="162">
        <v>2021</v>
      </c>
      <c r="G2096" s="164">
        <v>444447</v>
      </c>
      <c r="H2096" s="164">
        <v>15613</v>
      </c>
      <c r="I2096" s="164">
        <v>579</v>
      </c>
      <c r="J2096" s="164">
        <v>567</v>
      </c>
    </row>
    <row r="2097" spans="1:10" ht="14.5" x14ac:dyDescent="0.35">
      <c r="A2097" s="162">
        <v>23280</v>
      </c>
      <c r="B2097" s="162" t="s">
        <v>2290</v>
      </c>
      <c r="D2097" s="163">
        <v>2.1</v>
      </c>
      <c r="E2097" s="163" t="s">
        <v>195</v>
      </c>
      <c r="F2097" s="162">
        <v>2021</v>
      </c>
      <c r="G2097" s="164">
        <v>1210143</v>
      </c>
      <c r="H2097" s="164">
        <v>20225</v>
      </c>
      <c r="I2097" s="164">
        <v>732</v>
      </c>
      <c r="J2097" s="164">
        <v>717</v>
      </c>
    </row>
    <row r="2098" spans="1:10" ht="14.5" x14ac:dyDescent="0.35">
      <c r="A2098" s="162">
        <v>23280</v>
      </c>
      <c r="B2098" s="162" t="s">
        <v>2291</v>
      </c>
      <c r="D2098" s="163">
        <v>5.0999999999999996</v>
      </c>
      <c r="E2098" s="163" t="s">
        <v>195</v>
      </c>
      <c r="F2098" s="162">
        <v>2021</v>
      </c>
      <c r="G2098" s="164">
        <v>2708035</v>
      </c>
      <c r="H2098" s="164">
        <v>61474</v>
      </c>
      <c r="I2098" s="164">
        <v>2386</v>
      </c>
      <c r="J2098" s="164">
        <v>2333</v>
      </c>
    </row>
    <row r="2099" spans="1:10" ht="14.5" x14ac:dyDescent="0.35">
      <c r="A2099" s="162">
        <v>23280</v>
      </c>
      <c r="B2099" s="162" t="s">
        <v>2292</v>
      </c>
      <c r="D2099" s="163">
        <v>5.2</v>
      </c>
      <c r="E2099" s="163" t="s">
        <v>195</v>
      </c>
      <c r="F2099" s="162">
        <v>2021</v>
      </c>
      <c r="G2099" s="164">
        <v>3350794</v>
      </c>
      <c r="H2099" s="164">
        <v>34101</v>
      </c>
      <c r="I2099" s="164">
        <v>1402</v>
      </c>
      <c r="J2099" s="164">
        <v>1279</v>
      </c>
    </row>
    <row r="2100" spans="1:10" ht="14.5" x14ac:dyDescent="0.35">
      <c r="A2100" s="162">
        <v>23280</v>
      </c>
      <c r="B2100" s="162" t="s">
        <v>2293</v>
      </c>
      <c r="D2100" s="163">
        <v>9</v>
      </c>
      <c r="E2100" s="163" t="s">
        <v>195</v>
      </c>
      <c r="F2100" s="162">
        <v>2021</v>
      </c>
      <c r="G2100" s="164">
        <v>332412</v>
      </c>
      <c r="H2100" s="164">
        <v>8843</v>
      </c>
      <c r="I2100" s="164">
        <v>301</v>
      </c>
      <c r="J2100" s="164">
        <v>296</v>
      </c>
    </row>
    <row r="2101" spans="1:10" ht="14.5" x14ac:dyDescent="0.35">
      <c r="A2101" s="162">
        <v>23280</v>
      </c>
      <c r="B2101" s="162" t="s">
        <v>2294</v>
      </c>
      <c r="D2101" s="163">
        <v>11</v>
      </c>
      <c r="E2101" s="163" t="s">
        <v>195</v>
      </c>
      <c r="F2101" s="162">
        <v>2021</v>
      </c>
      <c r="G2101" s="164">
        <v>65542</v>
      </c>
      <c r="H2101" s="164">
        <v>4136</v>
      </c>
      <c r="I2101" s="164">
        <v>164</v>
      </c>
      <c r="J2101" s="164">
        <v>157</v>
      </c>
    </row>
    <row r="2102" spans="1:10" ht="14.5" x14ac:dyDescent="0.35">
      <c r="A2102" s="162">
        <v>23280</v>
      </c>
      <c r="B2102" s="162" t="s">
        <v>2295</v>
      </c>
      <c r="D2102" s="163">
        <v>17.100000000000001</v>
      </c>
      <c r="E2102" s="163" t="s">
        <v>195</v>
      </c>
      <c r="F2102" s="162">
        <v>2021</v>
      </c>
      <c r="G2102" s="164">
        <v>5112276</v>
      </c>
      <c r="H2102" s="164">
        <v>69522</v>
      </c>
      <c r="I2102" s="164">
        <v>2700</v>
      </c>
      <c r="J2102" s="164">
        <v>2549</v>
      </c>
    </row>
    <row r="2103" spans="1:10" ht="14.5" x14ac:dyDescent="0.35">
      <c r="A2103" s="162">
        <v>23280</v>
      </c>
      <c r="B2103" s="162" t="s">
        <v>2296</v>
      </c>
      <c r="D2103" s="163">
        <v>17.2</v>
      </c>
      <c r="E2103" s="163" t="s">
        <v>195</v>
      </c>
      <c r="F2103" s="162">
        <v>2021</v>
      </c>
      <c r="G2103" s="164">
        <v>72691</v>
      </c>
      <c r="H2103" s="164">
        <v>1672</v>
      </c>
      <c r="I2103" s="164">
        <v>57</v>
      </c>
      <c r="J2103" s="164">
        <v>53</v>
      </c>
    </row>
    <row r="2104" spans="1:10" ht="14.5" x14ac:dyDescent="0.35">
      <c r="A2104" s="162">
        <v>23280</v>
      </c>
      <c r="B2104" s="162" t="s">
        <v>2297</v>
      </c>
      <c r="D2104" s="163">
        <v>18</v>
      </c>
      <c r="E2104" s="163" t="s">
        <v>195</v>
      </c>
      <c r="F2104" s="162">
        <v>2021</v>
      </c>
      <c r="G2104" s="164">
        <v>471331</v>
      </c>
      <c r="H2104" s="164">
        <v>6908</v>
      </c>
      <c r="I2104" s="164">
        <v>264</v>
      </c>
      <c r="J2104" s="164">
        <v>254</v>
      </c>
    </row>
    <row r="2105" spans="1:10" ht="14.5" x14ac:dyDescent="0.35">
      <c r="A2105" s="162">
        <v>23280</v>
      </c>
      <c r="B2105" s="162" t="s">
        <v>2298</v>
      </c>
      <c r="D2105" s="163">
        <v>19.3</v>
      </c>
      <c r="E2105" s="163" t="s">
        <v>195</v>
      </c>
      <c r="F2105" s="162">
        <v>2021</v>
      </c>
      <c r="G2105" s="164">
        <v>24814</v>
      </c>
      <c r="H2105" s="164">
        <v>80871</v>
      </c>
      <c r="I2105" s="164">
        <v>2810</v>
      </c>
      <c r="J2105" s="164">
        <v>2808</v>
      </c>
    </row>
    <row r="2106" spans="1:10" ht="14.5" x14ac:dyDescent="0.35">
      <c r="A2106" s="162">
        <v>23280</v>
      </c>
      <c r="B2106" s="162" t="s">
        <v>2299</v>
      </c>
      <c r="D2106" s="163">
        <v>19.399999999999999</v>
      </c>
      <c r="E2106" s="163" t="s">
        <v>195</v>
      </c>
      <c r="F2106" s="162">
        <v>2021</v>
      </c>
      <c r="G2106" s="164">
        <v>6172877</v>
      </c>
      <c r="H2106" s="164">
        <v>0</v>
      </c>
      <c r="I2106" s="164">
        <v>0</v>
      </c>
      <c r="J2106" s="164">
        <v>0</v>
      </c>
    </row>
    <row r="2107" spans="1:10" ht="14.5" x14ac:dyDescent="0.35">
      <c r="A2107" s="162">
        <v>23280</v>
      </c>
      <c r="B2107" s="162" t="s">
        <v>2300</v>
      </c>
      <c r="D2107" s="163">
        <v>21.2</v>
      </c>
      <c r="E2107" s="163" t="s">
        <v>195</v>
      </c>
      <c r="F2107" s="162">
        <v>2021</v>
      </c>
      <c r="G2107" s="164">
        <v>1817949</v>
      </c>
      <c r="H2107" s="164">
        <v>33160</v>
      </c>
      <c r="I2107" s="164">
        <v>1168</v>
      </c>
      <c r="J2107" s="164">
        <v>1182</v>
      </c>
    </row>
    <row r="2108" spans="1:10" ht="14.5" x14ac:dyDescent="0.35">
      <c r="A2108" s="162">
        <v>23353</v>
      </c>
      <c r="B2108" s="162" t="s">
        <v>2301</v>
      </c>
      <c r="D2108" s="163">
        <v>1</v>
      </c>
      <c r="E2108" s="163" t="s">
        <v>195</v>
      </c>
      <c r="F2108" s="162">
        <v>2021</v>
      </c>
      <c r="G2108" s="164">
        <v>8362189</v>
      </c>
      <c r="H2108" s="164">
        <v>16687</v>
      </c>
      <c r="I2108" s="164">
        <v>592</v>
      </c>
      <c r="J2108" s="164">
        <v>1078</v>
      </c>
    </row>
    <row r="2109" spans="1:10" ht="14.5" x14ac:dyDescent="0.35">
      <c r="A2109" s="162">
        <v>23353</v>
      </c>
      <c r="B2109" s="162" t="s">
        <v>2302</v>
      </c>
      <c r="D2109" s="163">
        <v>2.1</v>
      </c>
      <c r="E2109" s="163" t="s">
        <v>195</v>
      </c>
      <c r="F2109" s="162">
        <v>2021</v>
      </c>
      <c r="G2109" s="164">
        <v>47654325</v>
      </c>
      <c r="H2109" s="164">
        <v>60784</v>
      </c>
      <c r="I2109" s="164">
        <v>1716</v>
      </c>
      <c r="J2109" s="164">
        <v>3602</v>
      </c>
    </row>
    <row r="2110" spans="1:10" ht="14.5" x14ac:dyDescent="0.35">
      <c r="A2110" s="162">
        <v>23353</v>
      </c>
      <c r="B2110" s="162" t="s">
        <v>2303</v>
      </c>
      <c r="D2110" s="163">
        <v>4</v>
      </c>
      <c r="E2110" s="163" t="s">
        <v>195</v>
      </c>
      <c r="F2110" s="162">
        <v>2021</v>
      </c>
      <c r="G2110" s="164">
        <v>222404482</v>
      </c>
      <c r="H2110" s="164">
        <v>317135</v>
      </c>
      <c r="I2110" s="164">
        <v>9281</v>
      </c>
      <c r="J2110" s="164">
        <v>19785</v>
      </c>
    </row>
    <row r="2111" spans="1:10" ht="14.5" x14ac:dyDescent="0.35">
      <c r="A2111" s="162">
        <v>23353</v>
      </c>
      <c r="B2111" s="162" t="s">
        <v>2304</v>
      </c>
      <c r="D2111" s="163">
        <v>9</v>
      </c>
      <c r="E2111" s="163" t="s">
        <v>195</v>
      </c>
      <c r="F2111" s="162">
        <v>2021</v>
      </c>
      <c r="G2111" s="164">
        <v>1275069</v>
      </c>
      <c r="H2111" s="164">
        <v>2626</v>
      </c>
      <c r="I2111" s="164">
        <v>89</v>
      </c>
      <c r="J2111" s="164">
        <v>171</v>
      </c>
    </row>
    <row r="2112" spans="1:10" ht="14.5" x14ac:dyDescent="0.35">
      <c r="A2112" s="162">
        <v>23353</v>
      </c>
      <c r="B2112" s="162" t="s">
        <v>2305</v>
      </c>
      <c r="D2112" s="163">
        <v>17.100000000000001</v>
      </c>
      <c r="E2112" s="163" t="s">
        <v>195</v>
      </c>
      <c r="F2112" s="162">
        <v>2021</v>
      </c>
      <c r="G2112" s="164">
        <v>3693536</v>
      </c>
      <c r="H2112" s="164">
        <v>7969</v>
      </c>
      <c r="I2112" s="164">
        <v>300</v>
      </c>
      <c r="J2112" s="164">
        <v>516</v>
      </c>
    </row>
    <row r="2113" spans="1:10" ht="14.5" x14ac:dyDescent="0.35">
      <c r="A2113" s="162">
        <v>23353</v>
      </c>
      <c r="B2113" s="162" t="s">
        <v>2306</v>
      </c>
      <c r="D2113" s="163">
        <v>17.2</v>
      </c>
      <c r="E2113" s="163" t="s">
        <v>195</v>
      </c>
      <c r="F2113" s="162">
        <v>2021</v>
      </c>
      <c r="G2113" s="164">
        <v>0</v>
      </c>
      <c r="H2113" s="164">
        <v>79</v>
      </c>
      <c r="I2113" s="164">
        <v>5</v>
      </c>
      <c r="J2113" s="164">
        <v>6</v>
      </c>
    </row>
    <row r="2114" spans="1:10" ht="14.5" x14ac:dyDescent="0.35">
      <c r="A2114" s="162">
        <v>23396</v>
      </c>
      <c r="B2114" s="162" t="s">
        <v>2307</v>
      </c>
      <c r="D2114" s="163">
        <v>1</v>
      </c>
      <c r="E2114" s="163" t="s">
        <v>195</v>
      </c>
      <c r="F2114" s="162">
        <v>2021</v>
      </c>
      <c r="G2114" s="164">
        <v>12124</v>
      </c>
      <c r="H2114" s="164">
        <v>611</v>
      </c>
      <c r="I2114" s="164">
        <v>62</v>
      </c>
      <c r="J2114" s="164">
        <v>49</v>
      </c>
    </row>
    <row r="2115" spans="1:10" ht="14.5" x14ac:dyDescent="0.35">
      <c r="A2115" s="162">
        <v>23396</v>
      </c>
      <c r="B2115" s="162" t="s">
        <v>2308</v>
      </c>
      <c r="D2115" s="163">
        <v>2.1</v>
      </c>
      <c r="E2115" s="163" t="s">
        <v>195</v>
      </c>
      <c r="F2115" s="162">
        <v>2021</v>
      </c>
      <c r="G2115" s="164">
        <v>30889</v>
      </c>
      <c r="H2115" s="164">
        <v>995</v>
      </c>
      <c r="I2115" s="164">
        <v>89</v>
      </c>
      <c r="J2115" s="164">
        <v>38</v>
      </c>
    </row>
    <row r="2116" spans="1:10" ht="14.5" x14ac:dyDescent="0.35">
      <c r="A2116" s="162">
        <v>23396</v>
      </c>
      <c r="B2116" s="162" t="s">
        <v>2309</v>
      </c>
      <c r="D2116" s="163">
        <v>5.0999999999999996</v>
      </c>
      <c r="E2116" s="163" t="s">
        <v>195</v>
      </c>
      <c r="F2116" s="162">
        <v>2021</v>
      </c>
      <c r="G2116" s="164">
        <v>1928633</v>
      </c>
      <c r="H2116" s="164">
        <v>14494</v>
      </c>
      <c r="I2116" s="164">
        <v>1094</v>
      </c>
      <c r="J2116" s="164">
        <v>874</v>
      </c>
    </row>
    <row r="2117" spans="1:10" ht="14.5" x14ac:dyDescent="0.35">
      <c r="A2117" s="162">
        <v>23396</v>
      </c>
      <c r="B2117" s="162" t="s">
        <v>2310</v>
      </c>
      <c r="D2117" s="163">
        <v>5.2</v>
      </c>
      <c r="E2117" s="163" t="s">
        <v>195</v>
      </c>
      <c r="F2117" s="162">
        <v>2021</v>
      </c>
      <c r="G2117" s="164">
        <v>9441672</v>
      </c>
      <c r="H2117" s="164">
        <v>38567</v>
      </c>
      <c r="I2117" s="164">
        <v>2952</v>
      </c>
      <c r="J2117" s="164">
        <v>2365</v>
      </c>
    </row>
    <row r="2118" spans="1:10" ht="14.5" x14ac:dyDescent="0.35">
      <c r="A2118" s="162">
        <v>23396</v>
      </c>
      <c r="B2118" s="162" t="s">
        <v>2311</v>
      </c>
      <c r="D2118" s="163">
        <v>9</v>
      </c>
      <c r="E2118" s="163" t="s">
        <v>195</v>
      </c>
      <c r="F2118" s="162">
        <v>2021</v>
      </c>
      <c r="G2118" s="164">
        <v>981757</v>
      </c>
      <c r="H2118" s="164">
        <v>3943</v>
      </c>
      <c r="I2118" s="164">
        <v>370</v>
      </c>
      <c r="J2118" s="164">
        <v>304</v>
      </c>
    </row>
    <row r="2119" spans="1:10" ht="14.5" x14ac:dyDescent="0.35">
      <c r="A2119" s="162">
        <v>23396</v>
      </c>
      <c r="B2119" s="162" t="s">
        <v>2312</v>
      </c>
      <c r="D2119" s="163">
        <v>17.100000000000001</v>
      </c>
      <c r="E2119" s="163" t="s">
        <v>195</v>
      </c>
      <c r="F2119" s="162">
        <v>2021</v>
      </c>
      <c r="G2119" s="164">
        <v>8867172</v>
      </c>
      <c r="H2119" s="164">
        <v>77914</v>
      </c>
      <c r="I2119" s="164">
        <v>3739</v>
      </c>
      <c r="J2119" s="164">
        <v>2952</v>
      </c>
    </row>
    <row r="2120" spans="1:10" ht="14.5" x14ac:dyDescent="0.35">
      <c r="A2120" s="162">
        <v>23396</v>
      </c>
      <c r="B2120" s="162" t="s">
        <v>2313</v>
      </c>
      <c r="D2120" s="163">
        <v>18</v>
      </c>
      <c r="E2120" s="163" t="s">
        <v>195</v>
      </c>
      <c r="F2120" s="162">
        <v>2021</v>
      </c>
      <c r="G2120" s="164">
        <v>590933</v>
      </c>
      <c r="H2120" s="164">
        <v>4880</v>
      </c>
      <c r="I2120" s="164">
        <v>367</v>
      </c>
      <c r="J2120" s="164">
        <v>284</v>
      </c>
    </row>
    <row r="2121" spans="1:10" ht="14.5" x14ac:dyDescent="0.35">
      <c r="A2121" s="162">
        <v>23396</v>
      </c>
      <c r="B2121" s="162" t="s">
        <v>2314</v>
      </c>
      <c r="D2121" s="163">
        <v>19.3</v>
      </c>
      <c r="E2121" s="163" t="s">
        <v>195</v>
      </c>
      <c r="F2121" s="162">
        <v>2021</v>
      </c>
      <c r="G2121" s="164">
        <v>126412</v>
      </c>
      <c r="H2121" s="164">
        <v>57458</v>
      </c>
      <c r="I2121" s="164">
        <v>3279</v>
      </c>
      <c r="J2121" s="164">
        <v>2612</v>
      </c>
    </row>
    <row r="2122" spans="1:10" ht="14.5" x14ac:dyDescent="0.35">
      <c r="A2122" s="162">
        <v>23396</v>
      </c>
      <c r="B2122" s="162" t="s">
        <v>2315</v>
      </c>
      <c r="D2122" s="163">
        <v>19.399999999999999</v>
      </c>
      <c r="E2122" s="163" t="s">
        <v>195</v>
      </c>
      <c r="F2122" s="162">
        <v>2021</v>
      </c>
      <c r="G2122" s="164">
        <v>11048987</v>
      </c>
      <c r="H2122" s="164">
        <v>0</v>
      </c>
      <c r="I2122" s="164">
        <v>0</v>
      </c>
      <c r="J2122" s="164">
        <v>0</v>
      </c>
    </row>
    <row r="2123" spans="1:10" ht="14.5" x14ac:dyDescent="0.35">
      <c r="A2123" s="162">
        <v>23396</v>
      </c>
      <c r="B2123" s="162" t="s">
        <v>2316</v>
      </c>
      <c r="D2123" s="163">
        <v>21.2</v>
      </c>
      <c r="E2123" s="163" t="s">
        <v>195</v>
      </c>
      <c r="F2123" s="162">
        <v>2021</v>
      </c>
      <c r="G2123" s="164">
        <v>2618613</v>
      </c>
      <c r="H2123" s="164">
        <v>14734</v>
      </c>
      <c r="I2123" s="164">
        <v>1002</v>
      </c>
      <c r="J2123" s="164">
        <v>800</v>
      </c>
    </row>
    <row r="2124" spans="1:10" ht="14.5" x14ac:dyDescent="0.35">
      <c r="A2124" s="162">
        <v>23418</v>
      </c>
      <c r="B2124" s="162" t="s">
        <v>2317</v>
      </c>
      <c r="D2124" s="163">
        <v>9</v>
      </c>
      <c r="E2124" s="163" t="s">
        <v>195</v>
      </c>
      <c r="F2124" s="162">
        <v>2021</v>
      </c>
      <c r="G2124" s="164">
        <v>2483386</v>
      </c>
      <c r="H2124" s="164">
        <v>13498</v>
      </c>
      <c r="I2124" s="164">
        <v>1460</v>
      </c>
      <c r="J2124" s="164">
        <v>626</v>
      </c>
    </row>
    <row r="2125" spans="1:10" ht="14.5" x14ac:dyDescent="0.35">
      <c r="A2125" s="162">
        <v>23418</v>
      </c>
      <c r="B2125" s="162" t="s">
        <v>2318</v>
      </c>
      <c r="D2125" s="163">
        <v>17.100000000000001</v>
      </c>
      <c r="E2125" s="163" t="s">
        <v>195</v>
      </c>
      <c r="F2125" s="162">
        <v>2021</v>
      </c>
      <c r="G2125" s="164">
        <v>19794870</v>
      </c>
      <c r="H2125" s="164">
        <v>57083</v>
      </c>
      <c r="I2125" s="164">
        <v>6176</v>
      </c>
      <c r="J2125" s="164">
        <v>2647</v>
      </c>
    </row>
    <row r="2126" spans="1:10" ht="14.5" x14ac:dyDescent="0.35">
      <c r="A2126" s="162">
        <v>23418</v>
      </c>
      <c r="B2126" s="162" t="s">
        <v>2319</v>
      </c>
      <c r="D2126" s="163">
        <v>17.2</v>
      </c>
      <c r="E2126" s="163" t="s">
        <v>195</v>
      </c>
      <c r="F2126" s="162">
        <v>2021</v>
      </c>
      <c r="G2126" s="164">
        <v>15699415</v>
      </c>
      <c r="H2126" s="164">
        <v>22706</v>
      </c>
      <c r="I2126" s="164">
        <v>2456</v>
      </c>
      <c r="J2126" s="164">
        <v>1053</v>
      </c>
    </row>
    <row r="2127" spans="1:10" ht="14.5" x14ac:dyDescent="0.35">
      <c r="A2127" s="162">
        <v>23418</v>
      </c>
      <c r="B2127" s="162" t="s">
        <v>2320</v>
      </c>
      <c r="D2127" s="163">
        <v>18</v>
      </c>
      <c r="E2127" s="163" t="s">
        <v>195</v>
      </c>
      <c r="F2127" s="162">
        <v>2021</v>
      </c>
      <c r="G2127" s="164">
        <v>10044718</v>
      </c>
      <c r="H2127" s="164">
        <v>23757</v>
      </c>
      <c r="I2127" s="164">
        <v>2570</v>
      </c>
      <c r="J2127" s="164">
        <v>1101</v>
      </c>
    </row>
    <row r="2128" spans="1:10" ht="14.5" x14ac:dyDescent="0.35">
      <c r="A2128" s="162">
        <v>23418</v>
      </c>
      <c r="B2128" s="162" t="s">
        <v>2321</v>
      </c>
      <c r="D2128" s="163">
        <v>19.3</v>
      </c>
      <c r="E2128" s="163" t="s">
        <v>195</v>
      </c>
      <c r="F2128" s="162">
        <v>2021</v>
      </c>
      <c r="G2128" s="164">
        <v>11160</v>
      </c>
      <c r="H2128" s="164">
        <v>12383</v>
      </c>
      <c r="I2128" s="164">
        <v>1340</v>
      </c>
      <c r="J2128" s="164">
        <v>574</v>
      </c>
    </row>
    <row r="2129" spans="1:10" ht="14.5" x14ac:dyDescent="0.35">
      <c r="A2129" s="162">
        <v>23418</v>
      </c>
      <c r="B2129" s="162" t="s">
        <v>2322</v>
      </c>
      <c r="D2129" s="163">
        <v>19.399999999999999</v>
      </c>
      <c r="E2129" s="163" t="s">
        <v>195</v>
      </c>
      <c r="F2129" s="162">
        <v>2021</v>
      </c>
      <c r="G2129" s="164">
        <v>3468840</v>
      </c>
      <c r="H2129" s="164">
        <v>0</v>
      </c>
      <c r="I2129" s="164">
        <v>0</v>
      </c>
      <c r="J2129" s="164">
        <v>0</v>
      </c>
    </row>
    <row r="2130" spans="1:10" ht="14.5" x14ac:dyDescent="0.35">
      <c r="A2130" s="162">
        <v>23418</v>
      </c>
      <c r="B2130" s="162" t="s">
        <v>2323</v>
      </c>
      <c r="D2130" s="163">
        <v>21.2</v>
      </c>
      <c r="E2130" s="163" t="s">
        <v>195</v>
      </c>
      <c r="F2130" s="162">
        <v>2021</v>
      </c>
      <c r="G2130" s="164">
        <v>990664</v>
      </c>
      <c r="H2130" s="164">
        <v>3429</v>
      </c>
      <c r="I2130" s="164">
        <v>371</v>
      </c>
      <c r="J2130" s="164">
        <v>159</v>
      </c>
    </row>
    <row r="2131" spans="1:10" ht="14.5" x14ac:dyDescent="0.35">
      <c r="A2131" s="162">
        <v>23418</v>
      </c>
      <c r="B2131" s="162" t="s">
        <v>2324</v>
      </c>
      <c r="D2131" s="163">
        <v>24</v>
      </c>
      <c r="E2131" s="163" t="s">
        <v>195</v>
      </c>
      <c r="F2131" s="162">
        <v>2021</v>
      </c>
      <c r="G2131" s="164">
        <v>1346635</v>
      </c>
      <c r="H2131" s="164">
        <v>6498</v>
      </c>
      <c r="I2131" s="164">
        <v>703</v>
      </c>
      <c r="J2131" s="164">
        <v>301</v>
      </c>
    </row>
    <row r="2132" spans="1:10" ht="14.5" x14ac:dyDescent="0.35">
      <c r="A2132" s="162">
        <v>23426</v>
      </c>
      <c r="B2132" s="162" t="s">
        <v>2325</v>
      </c>
      <c r="D2132" s="163">
        <v>17.100000000000001</v>
      </c>
      <c r="E2132" s="163" t="s">
        <v>195</v>
      </c>
      <c r="F2132" s="162">
        <v>2021</v>
      </c>
      <c r="G2132" s="164">
        <v>2205090</v>
      </c>
      <c r="H2132" s="164">
        <v>5056</v>
      </c>
      <c r="I2132" s="164">
        <v>547</v>
      </c>
      <c r="J2132" s="164">
        <v>234</v>
      </c>
    </row>
    <row r="2133" spans="1:10" ht="14.5" x14ac:dyDescent="0.35">
      <c r="A2133" s="162">
        <v>23426</v>
      </c>
      <c r="B2133" s="162" t="s">
        <v>2326</v>
      </c>
      <c r="D2133" s="163">
        <v>18</v>
      </c>
      <c r="E2133" s="163" t="s">
        <v>195</v>
      </c>
      <c r="F2133" s="162">
        <v>2021</v>
      </c>
      <c r="G2133" s="164">
        <v>889386</v>
      </c>
      <c r="H2133" s="164">
        <v>2237</v>
      </c>
      <c r="I2133" s="164">
        <v>242</v>
      </c>
      <c r="J2133" s="164">
        <v>104</v>
      </c>
    </row>
    <row r="2134" spans="1:10" ht="14.5" x14ac:dyDescent="0.35">
      <c r="A2134" s="162">
        <v>23426</v>
      </c>
      <c r="B2134" s="162" t="s">
        <v>2327</v>
      </c>
      <c r="D2134" s="163">
        <v>19.3</v>
      </c>
      <c r="E2134" s="163" t="s">
        <v>195</v>
      </c>
      <c r="F2134" s="162">
        <v>2021</v>
      </c>
      <c r="G2134" s="164">
        <v>5001</v>
      </c>
      <c r="H2134" s="164">
        <v>4938</v>
      </c>
      <c r="I2134" s="164">
        <v>534</v>
      </c>
      <c r="J2134" s="164">
        <v>229</v>
      </c>
    </row>
    <row r="2135" spans="1:10" ht="14.5" x14ac:dyDescent="0.35">
      <c r="A2135" s="162">
        <v>23426</v>
      </c>
      <c r="B2135" s="162" t="s">
        <v>2328</v>
      </c>
      <c r="D2135" s="163">
        <v>19.399999999999999</v>
      </c>
      <c r="E2135" s="163" t="s">
        <v>195</v>
      </c>
      <c r="F2135" s="162">
        <v>2021</v>
      </c>
      <c r="G2135" s="164">
        <v>2705481</v>
      </c>
      <c r="H2135" s="164">
        <v>0</v>
      </c>
      <c r="I2135" s="164">
        <v>0</v>
      </c>
      <c r="J2135" s="164">
        <v>0</v>
      </c>
    </row>
    <row r="2136" spans="1:10" ht="14.5" x14ac:dyDescent="0.35">
      <c r="A2136" s="162">
        <v>23426</v>
      </c>
      <c r="B2136" s="162" t="s">
        <v>2329</v>
      </c>
      <c r="D2136" s="163">
        <v>21.2</v>
      </c>
      <c r="E2136" s="163" t="s">
        <v>195</v>
      </c>
      <c r="F2136" s="162">
        <v>2021</v>
      </c>
      <c r="G2136" s="164">
        <v>463506</v>
      </c>
      <c r="H2136" s="164">
        <v>1232</v>
      </c>
      <c r="I2136" s="164">
        <v>133</v>
      </c>
      <c r="J2136" s="164">
        <v>57</v>
      </c>
    </row>
    <row r="2137" spans="1:10" ht="14.5" x14ac:dyDescent="0.35">
      <c r="A2137" s="162">
        <v>23426</v>
      </c>
      <c r="B2137" s="162" t="s">
        <v>2330</v>
      </c>
      <c r="D2137" s="163">
        <v>24</v>
      </c>
      <c r="E2137" s="163" t="s">
        <v>195</v>
      </c>
      <c r="F2137" s="162">
        <v>2021</v>
      </c>
      <c r="G2137" s="164">
        <v>1634709</v>
      </c>
      <c r="H2137" s="164">
        <v>1958</v>
      </c>
      <c r="I2137" s="164">
        <v>212</v>
      </c>
      <c r="J2137" s="164">
        <v>91</v>
      </c>
    </row>
    <row r="2138" spans="1:10" ht="14.5" x14ac:dyDescent="0.35">
      <c r="A2138" s="162">
        <v>23434</v>
      </c>
      <c r="B2138" s="162" t="s">
        <v>2331</v>
      </c>
      <c r="D2138" s="163">
        <v>1</v>
      </c>
      <c r="E2138" s="163" t="s">
        <v>195</v>
      </c>
      <c r="F2138" s="162">
        <v>2021</v>
      </c>
      <c r="G2138" s="164">
        <v>207794</v>
      </c>
      <c r="H2138" s="164">
        <v>10503</v>
      </c>
      <c r="I2138" s="164">
        <v>718</v>
      </c>
      <c r="J2138" s="164">
        <v>990</v>
      </c>
    </row>
    <row r="2139" spans="1:10" ht="14.5" x14ac:dyDescent="0.35">
      <c r="A2139" s="162">
        <v>23434</v>
      </c>
      <c r="B2139" s="162" t="s">
        <v>2332</v>
      </c>
      <c r="D2139" s="163">
        <v>2.1</v>
      </c>
      <c r="E2139" s="163" t="s">
        <v>195</v>
      </c>
      <c r="F2139" s="162">
        <v>2021</v>
      </c>
      <c r="G2139" s="164">
        <v>451027</v>
      </c>
      <c r="H2139" s="164">
        <v>18544</v>
      </c>
      <c r="I2139" s="164">
        <v>1303</v>
      </c>
      <c r="J2139" s="164">
        <v>1748</v>
      </c>
    </row>
    <row r="2140" spans="1:10" ht="14.5" x14ac:dyDescent="0.35">
      <c r="A2140" s="162">
        <v>23434</v>
      </c>
      <c r="B2140" s="162" t="s">
        <v>2333</v>
      </c>
      <c r="D2140" s="163">
        <v>9</v>
      </c>
      <c r="E2140" s="163" t="s">
        <v>195</v>
      </c>
      <c r="F2140" s="162">
        <v>2021</v>
      </c>
      <c r="G2140" s="164">
        <v>6054</v>
      </c>
      <c r="H2140" s="164">
        <v>8445</v>
      </c>
      <c r="I2140" s="164">
        <v>594</v>
      </c>
      <c r="J2140" s="164">
        <v>816</v>
      </c>
    </row>
    <row r="2141" spans="1:10" ht="14.5" x14ac:dyDescent="0.35">
      <c r="A2141" s="162">
        <v>23434</v>
      </c>
      <c r="B2141" s="162" t="s">
        <v>2334</v>
      </c>
      <c r="D2141" s="163">
        <v>17.100000000000001</v>
      </c>
      <c r="E2141" s="163" t="s">
        <v>195</v>
      </c>
      <c r="F2141" s="162">
        <v>2021</v>
      </c>
      <c r="G2141" s="164">
        <v>228674</v>
      </c>
      <c r="H2141" s="164">
        <v>53780</v>
      </c>
      <c r="I2141" s="164">
        <v>3659</v>
      </c>
      <c r="J2141" s="164">
        <v>4924</v>
      </c>
    </row>
    <row r="2142" spans="1:10" ht="14.5" x14ac:dyDescent="0.35">
      <c r="A2142" s="162">
        <v>23434</v>
      </c>
      <c r="B2142" s="162" t="s">
        <v>2335</v>
      </c>
      <c r="D2142" s="163">
        <v>17.2</v>
      </c>
      <c r="E2142" s="163" t="s">
        <v>195</v>
      </c>
      <c r="F2142" s="162">
        <v>2021</v>
      </c>
      <c r="G2142" s="164">
        <v>2345</v>
      </c>
      <c r="H2142" s="164">
        <v>993</v>
      </c>
      <c r="I2142" s="164">
        <v>73</v>
      </c>
      <c r="J2142" s="164">
        <v>100</v>
      </c>
    </row>
    <row r="2143" spans="1:10" ht="14.5" x14ac:dyDescent="0.35">
      <c r="A2143" s="162">
        <v>23434</v>
      </c>
      <c r="B2143" s="162" t="s">
        <v>2336</v>
      </c>
      <c r="D2143" s="163">
        <v>18</v>
      </c>
      <c r="E2143" s="163" t="s">
        <v>195</v>
      </c>
      <c r="F2143" s="162">
        <v>2021</v>
      </c>
      <c r="G2143" s="164">
        <v>97024</v>
      </c>
      <c r="H2143" s="164">
        <v>11713</v>
      </c>
      <c r="I2143" s="164">
        <v>855</v>
      </c>
      <c r="J2143" s="164">
        <v>1127</v>
      </c>
    </row>
    <row r="2144" spans="1:10" ht="14.5" x14ac:dyDescent="0.35">
      <c r="A2144" s="162">
        <v>23434</v>
      </c>
      <c r="B2144" s="162" t="s">
        <v>2337</v>
      </c>
      <c r="D2144" s="163">
        <v>19.3</v>
      </c>
      <c r="E2144" s="163" t="s">
        <v>195</v>
      </c>
      <c r="F2144" s="162">
        <v>2021</v>
      </c>
      <c r="G2144" s="164">
        <v>5353</v>
      </c>
      <c r="H2144" s="164">
        <v>68649</v>
      </c>
      <c r="I2144" s="164">
        <v>4610</v>
      </c>
      <c r="J2144" s="164">
        <v>6416</v>
      </c>
    </row>
    <row r="2145" spans="1:10" ht="14.5" x14ac:dyDescent="0.35">
      <c r="A2145" s="162">
        <v>23434</v>
      </c>
      <c r="B2145" s="162" t="s">
        <v>2338</v>
      </c>
      <c r="D2145" s="163">
        <v>19.399999999999999</v>
      </c>
      <c r="E2145" s="163" t="s">
        <v>195</v>
      </c>
      <c r="F2145" s="162">
        <v>2021</v>
      </c>
      <c r="G2145" s="164">
        <v>373570</v>
      </c>
      <c r="H2145" s="164">
        <v>0</v>
      </c>
      <c r="I2145" s="164">
        <v>0</v>
      </c>
      <c r="J2145" s="164">
        <v>0</v>
      </c>
    </row>
    <row r="2146" spans="1:10" ht="14.5" x14ac:dyDescent="0.35">
      <c r="A2146" s="162">
        <v>23434</v>
      </c>
      <c r="B2146" s="162" t="s">
        <v>2339</v>
      </c>
      <c r="D2146" s="163">
        <v>21.2</v>
      </c>
      <c r="E2146" s="163" t="s">
        <v>195</v>
      </c>
      <c r="F2146" s="162">
        <v>2021</v>
      </c>
      <c r="G2146" s="164">
        <v>114054</v>
      </c>
      <c r="H2146" s="164">
        <v>16961</v>
      </c>
      <c r="I2146" s="164">
        <v>1254</v>
      </c>
      <c r="J2146" s="164">
        <v>1712</v>
      </c>
    </row>
    <row r="2147" spans="1:10" ht="14.5" x14ac:dyDescent="0.35">
      <c r="A2147" s="162">
        <v>23434</v>
      </c>
      <c r="B2147" s="162" t="s">
        <v>2340</v>
      </c>
      <c r="D2147" s="163">
        <v>23</v>
      </c>
      <c r="E2147" s="163" t="s">
        <v>195</v>
      </c>
      <c r="F2147" s="162">
        <v>2021</v>
      </c>
      <c r="G2147" s="164">
        <v>962</v>
      </c>
      <c r="H2147" s="164">
        <v>286</v>
      </c>
      <c r="I2147" s="164">
        <v>30</v>
      </c>
      <c r="J2147" s="164">
        <v>28</v>
      </c>
    </row>
    <row r="2148" spans="1:10" ht="14.5" x14ac:dyDescent="0.35">
      <c r="A2148" s="162">
        <v>23450</v>
      </c>
      <c r="B2148" s="162" t="s">
        <v>2341</v>
      </c>
      <c r="D2148" s="163">
        <v>4</v>
      </c>
      <c r="E2148" s="163" t="s">
        <v>195</v>
      </c>
      <c r="F2148" s="162">
        <v>2021</v>
      </c>
      <c r="G2148" s="164">
        <v>42290</v>
      </c>
      <c r="H2148" s="164">
        <v>15890</v>
      </c>
      <c r="I2148" s="164">
        <v>861</v>
      </c>
      <c r="J2148" s="164">
        <v>1625</v>
      </c>
    </row>
    <row r="2149" spans="1:10" ht="14.5" x14ac:dyDescent="0.35">
      <c r="A2149" s="162">
        <v>23450</v>
      </c>
      <c r="B2149" s="162" t="s">
        <v>2342</v>
      </c>
      <c r="D2149" s="163">
        <v>5.0999999999999996</v>
      </c>
      <c r="E2149" s="163" t="s">
        <v>195</v>
      </c>
      <c r="F2149" s="162">
        <v>2021</v>
      </c>
      <c r="G2149" s="164">
        <v>596928</v>
      </c>
      <c r="H2149" s="164">
        <v>32825</v>
      </c>
      <c r="I2149" s="164">
        <v>677</v>
      </c>
      <c r="J2149" s="164">
        <v>1277</v>
      </c>
    </row>
    <row r="2150" spans="1:10" ht="14.5" x14ac:dyDescent="0.35">
      <c r="A2150" s="162">
        <v>23450</v>
      </c>
      <c r="B2150" s="162" t="s">
        <v>2343</v>
      </c>
      <c r="D2150" s="163">
        <v>5.2</v>
      </c>
      <c r="E2150" s="163" t="s">
        <v>195</v>
      </c>
      <c r="F2150" s="162">
        <v>2021</v>
      </c>
      <c r="G2150" s="164">
        <v>634613</v>
      </c>
      <c r="H2150" s="164">
        <v>24883</v>
      </c>
      <c r="I2150" s="164">
        <v>523</v>
      </c>
      <c r="J2150" s="164">
        <v>987</v>
      </c>
    </row>
    <row r="2151" spans="1:10" ht="14.5" x14ac:dyDescent="0.35">
      <c r="A2151" s="162">
        <v>23450</v>
      </c>
      <c r="B2151" s="162" t="s">
        <v>2344</v>
      </c>
      <c r="D2151" s="163">
        <v>9</v>
      </c>
      <c r="E2151" s="163" t="s">
        <v>195</v>
      </c>
      <c r="F2151" s="162">
        <v>2021</v>
      </c>
      <c r="G2151" s="164">
        <v>101158</v>
      </c>
      <c r="H2151" s="164">
        <v>1229</v>
      </c>
      <c r="I2151" s="164">
        <v>22</v>
      </c>
      <c r="J2151" s="164">
        <v>41</v>
      </c>
    </row>
    <row r="2152" spans="1:10" ht="14.5" x14ac:dyDescent="0.35">
      <c r="A2152" s="162">
        <v>23450</v>
      </c>
      <c r="B2152" s="162" t="s">
        <v>2345</v>
      </c>
      <c r="D2152" s="163">
        <v>17.100000000000001</v>
      </c>
      <c r="E2152" s="163" t="s">
        <v>195</v>
      </c>
      <c r="F2152" s="162">
        <v>2021</v>
      </c>
      <c r="G2152" s="164">
        <v>1942478</v>
      </c>
      <c r="H2152" s="164">
        <v>22110</v>
      </c>
      <c r="I2152" s="164">
        <v>619</v>
      </c>
      <c r="J2152" s="164">
        <v>1168</v>
      </c>
    </row>
    <row r="2153" spans="1:10" ht="14.5" x14ac:dyDescent="0.35">
      <c r="A2153" s="162">
        <v>23450</v>
      </c>
      <c r="B2153" s="162" t="s">
        <v>2346</v>
      </c>
      <c r="D2153" s="163">
        <v>17.2</v>
      </c>
      <c r="E2153" s="163" t="s">
        <v>195</v>
      </c>
      <c r="F2153" s="162">
        <v>2021</v>
      </c>
      <c r="G2153" s="164">
        <v>67812</v>
      </c>
      <c r="H2153" s="164">
        <v>3009</v>
      </c>
      <c r="I2153" s="164">
        <v>51</v>
      </c>
      <c r="J2153" s="164">
        <v>96</v>
      </c>
    </row>
    <row r="2154" spans="1:10" ht="14.5" x14ac:dyDescent="0.35">
      <c r="A2154" s="162">
        <v>23450</v>
      </c>
      <c r="B2154" s="162" t="s">
        <v>2347</v>
      </c>
      <c r="D2154" s="163">
        <v>19.100000000000001</v>
      </c>
      <c r="E2154" s="163" t="s">
        <v>195</v>
      </c>
      <c r="F2154" s="162">
        <v>2021</v>
      </c>
      <c r="G2154" s="164">
        <v>96583</v>
      </c>
      <c r="H2154" s="164">
        <v>22217</v>
      </c>
      <c r="I2154" s="164">
        <v>482</v>
      </c>
      <c r="J2154" s="164">
        <v>909</v>
      </c>
    </row>
    <row r="2155" spans="1:10" ht="14.5" x14ac:dyDescent="0.35">
      <c r="A2155" s="162">
        <v>23450</v>
      </c>
      <c r="B2155" s="162" t="s">
        <v>2348</v>
      </c>
      <c r="D2155" s="163">
        <v>19.2</v>
      </c>
      <c r="E2155" s="163" t="s">
        <v>195</v>
      </c>
      <c r="F2155" s="162">
        <v>2021</v>
      </c>
      <c r="G2155" s="164">
        <v>972066</v>
      </c>
      <c r="H2155" s="164">
        <v>0</v>
      </c>
      <c r="I2155" s="164">
        <v>0</v>
      </c>
      <c r="J2155" s="164">
        <v>0</v>
      </c>
    </row>
    <row r="2156" spans="1:10" ht="14.5" x14ac:dyDescent="0.35">
      <c r="A2156" s="162">
        <v>23450</v>
      </c>
      <c r="B2156" s="162" t="s">
        <v>2349</v>
      </c>
      <c r="D2156" s="163">
        <v>19.3</v>
      </c>
      <c r="E2156" s="163" t="s">
        <v>195</v>
      </c>
      <c r="F2156" s="162">
        <v>2021</v>
      </c>
      <c r="G2156" s="164">
        <v>2844</v>
      </c>
      <c r="H2156" s="164">
        <v>18754</v>
      </c>
      <c r="I2156" s="164">
        <v>619</v>
      </c>
      <c r="J2156" s="164">
        <v>1168</v>
      </c>
    </row>
    <row r="2157" spans="1:10" ht="14.5" x14ac:dyDescent="0.35">
      <c r="A2157" s="162">
        <v>23450</v>
      </c>
      <c r="B2157" s="162" t="s">
        <v>2350</v>
      </c>
      <c r="D2157" s="163">
        <v>19.399999999999999</v>
      </c>
      <c r="E2157" s="163" t="s">
        <v>195</v>
      </c>
      <c r="F2157" s="162">
        <v>2021</v>
      </c>
      <c r="G2157" s="164">
        <v>1206208</v>
      </c>
      <c r="H2157" s="164">
        <v>0</v>
      </c>
      <c r="I2157" s="164">
        <v>0</v>
      </c>
      <c r="J2157" s="164">
        <v>0</v>
      </c>
    </row>
    <row r="2158" spans="1:10" ht="14.5" x14ac:dyDescent="0.35">
      <c r="A2158" s="162">
        <v>23450</v>
      </c>
      <c r="B2158" s="162" t="s">
        <v>2351</v>
      </c>
      <c r="D2158" s="163">
        <v>21.1</v>
      </c>
      <c r="E2158" s="163" t="s">
        <v>195</v>
      </c>
      <c r="F2158" s="162">
        <v>2021</v>
      </c>
      <c r="G2158" s="164">
        <v>4292553</v>
      </c>
      <c r="H2158" s="164">
        <v>63768</v>
      </c>
      <c r="I2158" s="164">
        <v>51</v>
      </c>
      <c r="J2158" s="164">
        <v>96</v>
      </c>
    </row>
    <row r="2159" spans="1:10" ht="14.5" x14ac:dyDescent="0.35">
      <c r="A2159" s="162">
        <v>23450</v>
      </c>
      <c r="B2159" s="162" t="s">
        <v>2352</v>
      </c>
      <c r="D2159" s="163">
        <v>21.2</v>
      </c>
      <c r="E2159" s="163" t="s">
        <v>195</v>
      </c>
      <c r="F2159" s="162">
        <v>2021</v>
      </c>
      <c r="G2159" s="164">
        <v>329734</v>
      </c>
      <c r="H2159" s="164">
        <v>4551</v>
      </c>
      <c r="I2159" s="164">
        <v>110</v>
      </c>
      <c r="J2159" s="164">
        <v>207</v>
      </c>
    </row>
    <row r="2160" spans="1:10" ht="14.5" x14ac:dyDescent="0.35">
      <c r="A2160" s="162">
        <v>23469</v>
      </c>
      <c r="B2160" s="162" t="s">
        <v>2353</v>
      </c>
      <c r="D2160" s="163">
        <v>1</v>
      </c>
      <c r="E2160" s="163" t="s">
        <v>195</v>
      </c>
      <c r="F2160" s="162">
        <v>2021</v>
      </c>
      <c r="G2160" s="164">
        <v>4839</v>
      </c>
      <c r="H2160" s="164">
        <v>9536</v>
      </c>
      <c r="I2160" s="164">
        <v>569</v>
      </c>
      <c r="J2160" s="164">
        <v>1229</v>
      </c>
    </row>
    <row r="2161" spans="1:10" ht="14.5" x14ac:dyDescent="0.35">
      <c r="A2161" s="162">
        <v>23469</v>
      </c>
      <c r="B2161" s="162" t="s">
        <v>2354</v>
      </c>
      <c r="D2161" s="163">
        <v>2.1</v>
      </c>
      <c r="E2161" s="163" t="s">
        <v>195</v>
      </c>
      <c r="F2161" s="162">
        <v>2021</v>
      </c>
      <c r="G2161" s="164">
        <v>7966</v>
      </c>
      <c r="H2161" s="164">
        <v>6160</v>
      </c>
      <c r="I2161" s="164">
        <v>374</v>
      </c>
      <c r="J2161" s="164">
        <v>808</v>
      </c>
    </row>
    <row r="2162" spans="1:10" ht="14.5" x14ac:dyDescent="0.35">
      <c r="A2162" s="162">
        <v>23469</v>
      </c>
      <c r="B2162" s="162" t="s">
        <v>2355</v>
      </c>
      <c r="D2162" s="163">
        <v>4</v>
      </c>
      <c r="E2162" s="163" t="s">
        <v>195</v>
      </c>
      <c r="F2162" s="162">
        <v>2021</v>
      </c>
      <c r="G2162" s="164">
        <v>35608507</v>
      </c>
      <c r="H2162" s="164">
        <v>125410</v>
      </c>
      <c r="I2162" s="164">
        <v>6882</v>
      </c>
      <c r="J2162" s="164">
        <v>16508</v>
      </c>
    </row>
    <row r="2163" spans="1:10" ht="14.5" x14ac:dyDescent="0.35">
      <c r="A2163" s="162">
        <v>23469</v>
      </c>
      <c r="B2163" s="162" t="s">
        <v>2356</v>
      </c>
      <c r="D2163" s="163">
        <v>9</v>
      </c>
      <c r="E2163" s="163" t="s">
        <v>195</v>
      </c>
      <c r="F2163" s="162">
        <v>2021</v>
      </c>
      <c r="G2163" s="164">
        <v>10065326</v>
      </c>
      <c r="H2163" s="164">
        <v>172762</v>
      </c>
      <c r="I2163" s="164">
        <v>7650</v>
      </c>
      <c r="J2163" s="164">
        <v>17899</v>
      </c>
    </row>
    <row r="2164" spans="1:10" ht="14.5" x14ac:dyDescent="0.35">
      <c r="A2164" s="162">
        <v>23469</v>
      </c>
      <c r="B2164" s="162" t="s">
        <v>2357</v>
      </c>
      <c r="D2164" s="163">
        <v>17.100000000000001</v>
      </c>
      <c r="E2164" s="163" t="s">
        <v>195</v>
      </c>
      <c r="F2164" s="162">
        <v>2021</v>
      </c>
      <c r="G2164" s="164">
        <v>1024054</v>
      </c>
      <c r="H2164" s="164">
        <v>2701</v>
      </c>
      <c r="I2164" s="164">
        <v>123</v>
      </c>
      <c r="J2164" s="164">
        <v>294</v>
      </c>
    </row>
    <row r="2165" spans="1:10" ht="14.5" x14ac:dyDescent="0.35">
      <c r="A2165" s="162">
        <v>23469</v>
      </c>
      <c r="B2165" s="162" t="s">
        <v>2358</v>
      </c>
      <c r="D2165" s="163">
        <v>17.2</v>
      </c>
      <c r="E2165" s="163" t="s">
        <v>195</v>
      </c>
      <c r="F2165" s="162">
        <v>2021</v>
      </c>
      <c r="G2165" s="164">
        <v>0</v>
      </c>
      <c r="H2165" s="164">
        <v>63</v>
      </c>
      <c r="I2165" s="164">
        <v>2</v>
      </c>
      <c r="J2165" s="164">
        <v>5</v>
      </c>
    </row>
    <row r="2166" spans="1:10" ht="14.5" x14ac:dyDescent="0.35">
      <c r="A2166" s="162">
        <v>23582</v>
      </c>
      <c r="B2166" s="162" t="s">
        <v>2359</v>
      </c>
      <c r="D2166" s="163">
        <v>1</v>
      </c>
      <c r="E2166" s="163" t="s">
        <v>195</v>
      </c>
      <c r="F2166" s="162">
        <v>2021</v>
      </c>
      <c r="G2166" s="164">
        <v>2130</v>
      </c>
      <c r="H2166" s="164">
        <v>624</v>
      </c>
      <c r="I2166" s="164">
        <v>24</v>
      </c>
      <c r="J2166" s="164">
        <v>67</v>
      </c>
    </row>
    <row r="2167" spans="1:10" ht="14.5" x14ac:dyDescent="0.35">
      <c r="A2167" s="162">
        <v>23582</v>
      </c>
      <c r="B2167" s="162" t="s">
        <v>2360</v>
      </c>
      <c r="D2167" s="163">
        <v>2.1</v>
      </c>
      <c r="E2167" s="163" t="s">
        <v>195</v>
      </c>
      <c r="F2167" s="162">
        <v>2021</v>
      </c>
      <c r="G2167" s="164">
        <v>26448</v>
      </c>
      <c r="H2167" s="164">
        <v>2771</v>
      </c>
      <c r="I2167" s="164">
        <v>72</v>
      </c>
      <c r="J2167" s="164">
        <v>364</v>
      </c>
    </row>
    <row r="2168" spans="1:10" ht="14.5" x14ac:dyDescent="0.35">
      <c r="A2168" s="162">
        <v>23582</v>
      </c>
      <c r="B2168" s="162" t="s">
        <v>2361</v>
      </c>
      <c r="D2168" s="163">
        <v>5.0999999999999996</v>
      </c>
      <c r="E2168" s="163" t="s">
        <v>195</v>
      </c>
      <c r="F2168" s="162">
        <v>2021</v>
      </c>
      <c r="G2168" s="164">
        <v>2222</v>
      </c>
      <c r="H2168" s="164">
        <v>43928</v>
      </c>
      <c r="I2168" s="164">
        <v>1449</v>
      </c>
      <c r="J2168" s="164">
        <v>5523</v>
      </c>
    </row>
    <row r="2169" spans="1:10" ht="14.5" x14ac:dyDescent="0.35">
      <c r="A2169" s="162">
        <v>23582</v>
      </c>
      <c r="B2169" s="162" t="s">
        <v>2362</v>
      </c>
      <c r="D2169" s="163">
        <v>9</v>
      </c>
      <c r="E2169" s="163" t="s">
        <v>195</v>
      </c>
      <c r="F2169" s="162">
        <v>2021</v>
      </c>
      <c r="G2169" s="164">
        <v>751825</v>
      </c>
      <c r="H2169" s="164">
        <v>5961</v>
      </c>
      <c r="I2169" s="164">
        <v>172</v>
      </c>
      <c r="J2169" s="164">
        <v>728</v>
      </c>
    </row>
    <row r="2170" spans="1:10" ht="14.5" x14ac:dyDescent="0.35">
      <c r="A2170" s="162">
        <v>23647</v>
      </c>
      <c r="B2170" s="162" t="s">
        <v>2363</v>
      </c>
      <c r="D2170" s="163">
        <v>5.0999999999999996</v>
      </c>
      <c r="E2170" s="163" t="s">
        <v>195</v>
      </c>
      <c r="F2170" s="162">
        <v>2021</v>
      </c>
      <c r="G2170" s="164">
        <v>98166</v>
      </c>
      <c r="H2170" s="164">
        <v>-2164</v>
      </c>
      <c r="I2170" s="164">
        <v>0</v>
      </c>
      <c r="J2170" s="164">
        <v>197</v>
      </c>
    </row>
    <row r="2171" spans="1:10" ht="14.5" x14ac:dyDescent="0.35">
      <c r="A2171" s="162">
        <v>23647</v>
      </c>
      <c r="B2171" s="162" t="s">
        <v>2364</v>
      </c>
      <c r="D2171" s="163">
        <v>9</v>
      </c>
      <c r="E2171" s="163" t="s">
        <v>195</v>
      </c>
      <c r="F2171" s="162">
        <v>2021</v>
      </c>
      <c r="G2171" s="164">
        <v>680903</v>
      </c>
      <c r="H2171" s="164">
        <v>11408</v>
      </c>
      <c r="I2171" s="164">
        <v>0</v>
      </c>
      <c r="J2171" s="164">
        <v>1832</v>
      </c>
    </row>
    <row r="2172" spans="1:10" ht="14.5" x14ac:dyDescent="0.35">
      <c r="A2172" s="162">
        <v>23647</v>
      </c>
      <c r="B2172" s="162" t="s">
        <v>2365</v>
      </c>
      <c r="D2172" s="163">
        <v>11</v>
      </c>
      <c r="E2172" s="163" t="s">
        <v>195</v>
      </c>
      <c r="F2172" s="162">
        <v>2021</v>
      </c>
      <c r="G2172" s="164">
        <v>147250</v>
      </c>
      <c r="H2172" s="164">
        <v>2433</v>
      </c>
      <c r="I2172" s="164">
        <v>0</v>
      </c>
      <c r="J2172" s="164">
        <v>390</v>
      </c>
    </row>
    <row r="2173" spans="1:10" ht="14.5" x14ac:dyDescent="0.35">
      <c r="A2173" s="162">
        <v>23647</v>
      </c>
      <c r="B2173" s="162" t="s">
        <v>2366</v>
      </c>
      <c r="D2173" s="163">
        <v>17.100000000000001</v>
      </c>
      <c r="E2173" s="163" t="s">
        <v>195</v>
      </c>
      <c r="F2173" s="162">
        <v>2021</v>
      </c>
      <c r="G2173" s="164">
        <v>18304</v>
      </c>
      <c r="H2173" s="164">
        <v>2279</v>
      </c>
      <c r="I2173" s="164">
        <v>0</v>
      </c>
      <c r="J2173" s="164">
        <v>366</v>
      </c>
    </row>
    <row r="2174" spans="1:10" ht="14.5" x14ac:dyDescent="0.35">
      <c r="A2174" s="162">
        <v>23647</v>
      </c>
      <c r="B2174" s="162" t="s">
        <v>2367</v>
      </c>
      <c r="D2174" s="163">
        <v>17.2</v>
      </c>
      <c r="E2174" s="163" t="s">
        <v>195</v>
      </c>
      <c r="F2174" s="162">
        <v>2021</v>
      </c>
      <c r="G2174" s="164">
        <v>10965959</v>
      </c>
      <c r="H2174" s="164">
        <v>204360</v>
      </c>
      <c r="I2174" s="164">
        <v>0</v>
      </c>
      <c r="J2174" s="164">
        <v>32805</v>
      </c>
    </row>
    <row r="2175" spans="1:10" ht="14.5" x14ac:dyDescent="0.35">
      <c r="A2175" s="162">
        <v>23647</v>
      </c>
      <c r="B2175" s="162" t="s">
        <v>2368</v>
      </c>
      <c r="D2175" s="163">
        <v>23</v>
      </c>
      <c r="E2175" s="163" t="s">
        <v>195</v>
      </c>
      <c r="F2175" s="162">
        <v>2021</v>
      </c>
      <c r="G2175" s="164">
        <v>66466</v>
      </c>
      <c r="H2175" s="164">
        <v>334</v>
      </c>
      <c r="I2175" s="164">
        <v>0</v>
      </c>
      <c r="J2175" s="164">
        <v>54</v>
      </c>
    </row>
    <row r="2176" spans="1:10" ht="14.5" x14ac:dyDescent="0.35">
      <c r="A2176" s="162">
        <v>23663</v>
      </c>
      <c r="B2176" s="162" t="s">
        <v>2369</v>
      </c>
      <c r="D2176" s="163">
        <v>1</v>
      </c>
      <c r="E2176" s="163" t="s">
        <v>195</v>
      </c>
      <c r="F2176" s="162">
        <v>2021</v>
      </c>
      <c r="G2176" s="164">
        <v>638327</v>
      </c>
      <c r="H2176" s="164">
        <v>2934</v>
      </c>
      <c r="I2176" s="164">
        <v>155</v>
      </c>
      <c r="J2176" s="164">
        <v>209</v>
      </c>
    </row>
    <row r="2177" spans="1:10" ht="14.5" x14ac:dyDescent="0.35">
      <c r="A2177" s="162">
        <v>23663</v>
      </c>
      <c r="B2177" s="162" t="s">
        <v>2370</v>
      </c>
      <c r="D2177" s="163">
        <v>2.1</v>
      </c>
      <c r="E2177" s="163" t="s">
        <v>195</v>
      </c>
      <c r="F2177" s="162">
        <v>2021</v>
      </c>
      <c r="G2177" s="164">
        <v>1686112</v>
      </c>
      <c r="H2177" s="164">
        <v>5207</v>
      </c>
      <c r="I2177" s="164">
        <v>275</v>
      </c>
      <c r="J2177" s="164">
        <v>373</v>
      </c>
    </row>
    <row r="2178" spans="1:10" ht="14.5" x14ac:dyDescent="0.35">
      <c r="A2178" s="162">
        <v>23663</v>
      </c>
      <c r="B2178" s="162" t="s">
        <v>2371</v>
      </c>
      <c r="D2178" s="163">
        <v>9</v>
      </c>
      <c r="E2178" s="163" t="s">
        <v>195</v>
      </c>
      <c r="F2178" s="162">
        <v>2021</v>
      </c>
      <c r="G2178" s="164">
        <v>824183</v>
      </c>
      <c r="H2178" s="164">
        <v>3617</v>
      </c>
      <c r="I2178" s="164">
        <v>191</v>
      </c>
      <c r="J2178" s="164">
        <v>269</v>
      </c>
    </row>
    <row r="2179" spans="1:10" ht="14.5" x14ac:dyDescent="0.35">
      <c r="A2179" s="162">
        <v>23663</v>
      </c>
      <c r="B2179" s="162" t="s">
        <v>2372</v>
      </c>
      <c r="D2179" s="163">
        <v>17.100000000000001</v>
      </c>
      <c r="E2179" s="163" t="s">
        <v>195</v>
      </c>
      <c r="F2179" s="162">
        <v>2021</v>
      </c>
      <c r="G2179" s="164">
        <v>25197650</v>
      </c>
      <c r="H2179" s="164">
        <v>79194</v>
      </c>
      <c r="I2179" s="164">
        <v>4187</v>
      </c>
      <c r="J2179" s="164">
        <v>5790</v>
      </c>
    </row>
    <row r="2180" spans="1:10" ht="14.5" x14ac:dyDescent="0.35">
      <c r="A2180" s="162">
        <v>23663</v>
      </c>
      <c r="B2180" s="162" t="s">
        <v>2373</v>
      </c>
      <c r="D2180" s="163">
        <v>17.2</v>
      </c>
      <c r="E2180" s="163" t="s">
        <v>195</v>
      </c>
      <c r="F2180" s="162">
        <v>2021</v>
      </c>
      <c r="G2180" s="164">
        <v>833503</v>
      </c>
      <c r="H2180" s="164">
        <v>2374</v>
      </c>
      <c r="I2180" s="164">
        <v>125</v>
      </c>
      <c r="J2180" s="164">
        <v>168</v>
      </c>
    </row>
    <row r="2181" spans="1:10" ht="14.5" x14ac:dyDescent="0.35">
      <c r="A2181" s="162">
        <v>23663</v>
      </c>
      <c r="B2181" s="162" t="s">
        <v>2374</v>
      </c>
      <c r="D2181" s="163">
        <v>18</v>
      </c>
      <c r="E2181" s="163" t="s">
        <v>195</v>
      </c>
      <c r="F2181" s="162">
        <v>2021</v>
      </c>
      <c r="G2181" s="164">
        <v>4339117</v>
      </c>
      <c r="H2181" s="164">
        <v>12347</v>
      </c>
      <c r="I2181" s="164">
        <v>652</v>
      </c>
      <c r="J2181" s="164">
        <v>887</v>
      </c>
    </row>
    <row r="2182" spans="1:10" ht="14.5" x14ac:dyDescent="0.35">
      <c r="A2182" s="162">
        <v>23663</v>
      </c>
      <c r="B2182" s="162" t="s">
        <v>2375</v>
      </c>
      <c r="D2182" s="163">
        <v>19.3</v>
      </c>
      <c r="E2182" s="163" t="s">
        <v>195</v>
      </c>
      <c r="F2182" s="162">
        <v>2021</v>
      </c>
      <c r="G2182" s="164">
        <v>68899</v>
      </c>
      <c r="H2182" s="164">
        <v>52825</v>
      </c>
      <c r="I2182" s="164">
        <v>2791</v>
      </c>
      <c r="J2182" s="164">
        <v>3806</v>
      </c>
    </row>
    <row r="2183" spans="1:10" ht="14.5" x14ac:dyDescent="0.35">
      <c r="A2183" s="162">
        <v>23663</v>
      </c>
      <c r="B2183" s="162" t="s">
        <v>2376</v>
      </c>
      <c r="D2183" s="163">
        <v>19.399999999999999</v>
      </c>
      <c r="E2183" s="163" t="s">
        <v>195</v>
      </c>
      <c r="F2183" s="162">
        <v>2021</v>
      </c>
      <c r="G2183" s="164">
        <v>19070282</v>
      </c>
      <c r="H2183" s="164">
        <v>0</v>
      </c>
      <c r="I2183" s="164">
        <v>0</v>
      </c>
      <c r="J2183" s="164">
        <v>0</v>
      </c>
    </row>
    <row r="2184" spans="1:10" ht="14.5" x14ac:dyDescent="0.35">
      <c r="A2184" s="162">
        <v>23663</v>
      </c>
      <c r="B2184" s="162" t="s">
        <v>2377</v>
      </c>
      <c r="D2184" s="163">
        <v>21.2</v>
      </c>
      <c r="E2184" s="163" t="s">
        <v>195</v>
      </c>
      <c r="F2184" s="162">
        <v>2021</v>
      </c>
      <c r="G2184" s="164">
        <v>6251154</v>
      </c>
      <c r="H2184" s="164">
        <v>19699</v>
      </c>
      <c r="I2184" s="164">
        <v>1041</v>
      </c>
      <c r="J2184" s="164">
        <v>1459</v>
      </c>
    </row>
    <row r="2185" spans="1:10" ht="14.5" x14ac:dyDescent="0.35">
      <c r="A2185" s="162">
        <v>23663</v>
      </c>
      <c r="B2185" s="162" t="s">
        <v>2378</v>
      </c>
      <c r="D2185" s="163">
        <v>24</v>
      </c>
      <c r="E2185" s="163" t="s">
        <v>195</v>
      </c>
      <c r="F2185" s="162">
        <v>2021</v>
      </c>
      <c r="G2185" s="164">
        <v>550157</v>
      </c>
      <c r="H2185" s="164">
        <v>4336</v>
      </c>
      <c r="I2185" s="164">
        <v>229</v>
      </c>
      <c r="J2185" s="164">
        <v>327</v>
      </c>
    </row>
    <row r="2186" spans="1:10" ht="14.5" x14ac:dyDescent="0.35">
      <c r="A2186" s="162">
        <v>23728</v>
      </c>
      <c r="B2186" s="162" t="s">
        <v>2379</v>
      </c>
      <c r="D2186" s="163">
        <v>5.0999999999999996</v>
      </c>
      <c r="E2186" s="163" t="s">
        <v>195</v>
      </c>
      <c r="F2186" s="162">
        <v>2021</v>
      </c>
      <c r="G2186" s="164">
        <v>19122581</v>
      </c>
      <c r="H2186" s="164">
        <v>44240</v>
      </c>
      <c r="I2186" s="164">
        <v>1430</v>
      </c>
      <c r="J2186" s="164">
        <v>7407</v>
      </c>
    </row>
    <row r="2187" spans="1:10" ht="14.5" x14ac:dyDescent="0.35">
      <c r="A2187" s="162">
        <v>23728</v>
      </c>
      <c r="B2187" s="162" t="s">
        <v>2380</v>
      </c>
      <c r="D2187" s="163">
        <v>19.100000000000001</v>
      </c>
      <c r="E2187" s="163" t="s">
        <v>195</v>
      </c>
      <c r="F2187" s="162">
        <v>2021</v>
      </c>
      <c r="G2187" s="164">
        <v>14560</v>
      </c>
      <c r="H2187" s="164">
        <v>54166</v>
      </c>
      <c r="I2187" s="164">
        <v>1751</v>
      </c>
      <c r="J2187" s="164">
        <v>9069</v>
      </c>
    </row>
    <row r="2188" spans="1:10" ht="14.5" x14ac:dyDescent="0.35">
      <c r="A2188" s="162">
        <v>23728</v>
      </c>
      <c r="B2188" s="162" t="s">
        <v>2381</v>
      </c>
      <c r="D2188" s="163">
        <v>19.2</v>
      </c>
      <c r="E2188" s="163" t="s">
        <v>195</v>
      </c>
      <c r="F2188" s="162">
        <v>2021</v>
      </c>
      <c r="G2188" s="164">
        <v>245797</v>
      </c>
      <c r="H2188" s="164">
        <v>0</v>
      </c>
      <c r="I2188" s="164">
        <v>0</v>
      </c>
      <c r="J2188" s="164">
        <v>0</v>
      </c>
    </row>
    <row r="2189" spans="1:10" ht="14.5" x14ac:dyDescent="0.35">
      <c r="A2189" s="162">
        <v>23728</v>
      </c>
      <c r="B2189" s="162" t="s">
        <v>2382</v>
      </c>
      <c r="D2189" s="163">
        <v>21.1</v>
      </c>
      <c r="E2189" s="163" t="s">
        <v>195</v>
      </c>
      <c r="F2189" s="162">
        <v>2021</v>
      </c>
      <c r="G2189" s="164">
        <v>429255</v>
      </c>
      <c r="H2189" s="164">
        <v>60239</v>
      </c>
      <c r="I2189" s="164">
        <v>1948</v>
      </c>
      <c r="J2189" s="164">
        <v>10086</v>
      </c>
    </row>
    <row r="2190" spans="1:10" ht="14.5" x14ac:dyDescent="0.35">
      <c r="A2190" s="162">
        <v>23752</v>
      </c>
      <c r="B2190" s="162" t="s">
        <v>2383</v>
      </c>
      <c r="D2190" s="163">
        <v>5.0999999999999996</v>
      </c>
      <c r="E2190" s="163" t="s">
        <v>195</v>
      </c>
      <c r="F2190" s="162">
        <v>2021</v>
      </c>
      <c r="G2190" s="164">
        <v>7622942</v>
      </c>
      <c r="H2190" s="164">
        <v>24402</v>
      </c>
      <c r="I2190" s="164">
        <v>3588</v>
      </c>
      <c r="J2190" s="164">
        <v>422</v>
      </c>
    </row>
    <row r="2191" spans="1:10" ht="14.5" x14ac:dyDescent="0.35">
      <c r="A2191" s="162">
        <v>23752</v>
      </c>
      <c r="B2191" s="162" t="s">
        <v>2384</v>
      </c>
      <c r="D2191" s="163">
        <v>9</v>
      </c>
      <c r="E2191" s="163" t="s">
        <v>195</v>
      </c>
      <c r="F2191" s="162">
        <v>2021</v>
      </c>
      <c r="G2191" s="164">
        <v>34115</v>
      </c>
      <c r="H2191" s="164">
        <v>20179</v>
      </c>
      <c r="I2191" s="164">
        <v>2967</v>
      </c>
      <c r="J2191" s="164">
        <v>349</v>
      </c>
    </row>
    <row r="2192" spans="1:10" ht="14.5" x14ac:dyDescent="0.35">
      <c r="A2192" s="162">
        <v>23752</v>
      </c>
      <c r="B2192" s="162" t="s">
        <v>2385</v>
      </c>
      <c r="D2192" s="163">
        <v>17.100000000000001</v>
      </c>
      <c r="E2192" s="163" t="s">
        <v>195</v>
      </c>
      <c r="F2192" s="162">
        <v>2021</v>
      </c>
      <c r="G2192" s="164">
        <v>1430436</v>
      </c>
      <c r="H2192" s="164">
        <v>23870</v>
      </c>
      <c r="I2192" s="164">
        <v>3510</v>
      </c>
      <c r="J2192" s="164">
        <v>413</v>
      </c>
    </row>
    <row r="2193" spans="1:10" ht="14.5" x14ac:dyDescent="0.35">
      <c r="A2193" s="162">
        <v>23752</v>
      </c>
      <c r="B2193" s="162" t="s">
        <v>2386</v>
      </c>
      <c r="D2193" s="163">
        <v>17.2</v>
      </c>
      <c r="E2193" s="163" t="s">
        <v>195</v>
      </c>
      <c r="F2193" s="162">
        <v>2021</v>
      </c>
      <c r="G2193" s="164">
        <v>9116342</v>
      </c>
      <c r="H2193" s="164">
        <v>127523</v>
      </c>
      <c r="I2193" s="164">
        <v>18750</v>
      </c>
      <c r="J2193" s="164">
        <v>2204</v>
      </c>
    </row>
    <row r="2194" spans="1:10" ht="14.5" x14ac:dyDescent="0.35">
      <c r="A2194" s="162">
        <v>23760</v>
      </c>
      <c r="B2194" s="162" t="s">
        <v>2387</v>
      </c>
      <c r="D2194" s="163">
        <v>4</v>
      </c>
      <c r="E2194" s="163" t="s">
        <v>195</v>
      </c>
      <c r="F2194" s="162">
        <v>2021</v>
      </c>
      <c r="G2194" s="164">
        <v>69155728</v>
      </c>
      <c r="H2194" s="164">
        <v>692097</v>
      </c>
      <c r="I2194" s="164">
        <v>29814</v>
      </c>
      <c r="J2194" s="164">
        <v>60481</v>
      </c>
    </row>
    <row r="2195" spans="1:10" ht="14.5" x14ac:dyDescent="0.35">
      <c r="A2195" s="162">
        <v>23760</v>
      </c>
      <c r="B2195" s="162" t="s">
        <v>2388</v>
      </c>
      <c r="D2195" s="163">
        <v>5.0999999999999996</v>
      </c>
      <c r="E2195" s="163" t="s">
        <v>195</v>
      </c>
      <c r="F2195" s="162">
        <v>2021</v>
      </c>
      <c r="G2195" s="164">
        <v>7849107</v>
      </c>
      <c r="H2195" s="164">
        <v>113366</v>
      </c>
      <c r="I2195" s="164">
        <v>4175</v>
      </c>
      <c r="J2195" s="164">
        <v>12848</v>
      </c>
    </row>
    <row r="2196" spans="1:10" ht="14.5" x14ac:dyDescent="0.35">
      <c r="A2196" s="162">
        <v>23760</v>
      </c>
      <c r="B2196" s="162" t="s">
        <v>2389</v>
      </c>
      <c r="D2196" s="163">
        <v>5.2</v>
      </c>
      <c r="E2196" s="163" t="s">
        <v>195</v>
      </c>
      <c r="F2196" s="162">
        <v>2021</v>
      </c>
      <c r="G2196" s="164">
        <v>3140708</v>
      </c>
      <c r="H2196" s="164">
        <v>43511</v>
      </c>
      <c r="I2196" s="164">
        <v>1863</v>
      </c>
      <c r="J2196" s="164">
        <v>4890</v>
      </c>
    </row>
    <row r="2197" spans="1:10" ht="14.5" x14ac:dyDescent="0.35">
      <c r="A2197" s="162">
        <v>23760</v>
      </c>
      <c r="B2197" s="162" t="s">
        <v>2390</v>
      </c>
      <c r="D2197" s="163">
        <v>9</v>
      </c>
      <c r="E2197" s="163" t="s">
        <v>195</v>
      </c>
      <c r="F2197" s="162">
        <v>2021</v>
      </c>
      <c r="G2197" s="164">
        <v>1088063</v>
      </c>
      <c r="H2197" s="164">
        <v>16357</v>
      </c>
      <c r="I2197" s="164">
        <v>355</v>
      </c>
      <c r="J2197" s="164">
        <v>1069</v>
      </c>
    </row>
    <row r="2198" spans="1:10" ht="14.5" x14ac:dyDescent="0.35">
      <c r="A2198" s="162">
        <v>23760</v>
      </c>
      <c r="B2198" s="162" t="s">
        <v>2391</v>
      </c>
      <c r="D2198" s="163">
        <v>17.100000000000001</v>
      </c>
      <c r="E2198" s="163" t="s">
        <v>195</v>
      </c>
      <c r="F2198" s="162">
        <v>2021</v>
      </c>
      <c r="G2198" s="164">
        <v>1356019</v>
      </c>
      <c r="H2198" s="164">
        <v>21184</v>
      </c>
      <c r="I2198" s="164">
        <v>850</v>
      </c>
      <c r="J2198" s="164">
        <v>2170</v>
      </c>
    </row>
    <row r="2199" spans="1:10" ht="14.5" x14ac:dyDescent="0.35">
      <c r="A2199" s="162">
        <v>23760</v>
      </c>
      <c r="B2199" s="162" t="s">
        <v>2392</v>
      </c>
      <c r="D2199" s="163">
        <v>17.2</v>
      </c>
      <c r="E2199" s="163" t="s">
        <v>195</v>
      </c>
      <c r="F2199" s="162">
        <v>2021</v>
      </c>
      <c r="G2199" s="164">
        <v>31880</v>
      </c>
      <c r="H2199" s="164">
        <v>405</v>
      </c>
      <c r="I2199" s="164">
        <v>17</v>
      </c>
      <c r="J2199" s="164">
        <v>44</v>
      </c>
    </row>
    <row r="2200" spans="1:10" ht="14.5" x14ac:dyDescent="0.35">
      <c r="A2200" s="162">
        <v>23760</v>
      </c>
      <c r="B2200" s="162" t="s">
        <v>2393</v>
      </c>
      <c r="D2200" s="163">
        <v>19.3</v>
      </c>
      <c r="E2200" s="163" t="s">
        <v>195</v>
      </c>
      <c r="F2200" s="162">
        <v>2021</v>
      </c>
      <c r="G2200" s="164">
        <v>97</v>
      </c>
      <c r="H2200" s="164">
        <v>22205</v>
      </c>
      <c r="I2200" s="164">
        <v>1030</v>
      </c>
      <c r="J2200" s="164">
        <v>2597</v>
      </c>
    </row>
    <row r="2201" spans="1:10" ht="14.5" x14ac:dyDescent="0.35">
      <c r="A2201" s="162">
        <v>23760</v>
      </c>
      <c r="B2201" s="162" t="s">
        <v>2394</v>
      </c>
      <c r="D2201" s="163">
        <v>19.399999999999999</v>
      </c>
      <c r="E2201" s="163" t="s">
        <v>195</v>
      </c>
      <c r="F2201" s="162">
        <v>2021</v>
      </c>
      <c r="G2201" s="164">
        <v>22026</v>
      </c>
      <c r="H2201" s="164">
        <v>0</v>
      </c>
      <c r="I2201" s="164">
        <v>0</v>
      </c>
      <c r="J2201" s="164">
        <v>0</v>
      </c>
    </row>
    <row r="2202" spans="1:10" ht="14.5" x14ac:dyDescent="0.35">
      <c r="A2202" s="162">
        <v>23760</v>
      </c>
      <c r="B2202" s="162" t="s">
        <v>2395</v>
      </c>
      <c r="D2202" s="163">
        <v>21.2</v>
      </c>
      <c r="E2202" s="163" t="s">
        <v>195</v>
      </c>
      <c r="F2202" s="162">
        <v>2021</v>
      </c>
      <c r="G2202" s="164">
        <v>5666</v>
      </c>
      <c r="H2202" s="164">
        <v>7776</v>
      </c>
      <c r="I2202" s="164">
        <v>248</v>
      </c>
      <c r="J2202" s="164">
        <v>907</v>
      </c>
    </row>
    <row r="2203" spans="1:10" ht="14.5" x14ac:dyDescent="0.35">
      <c r="A2203" s="162">
        <v>23779</v>
      </c>
      <c r="B2203" s="162" t="s">
        <v>2396</v>
      </c>
      <c r="D2203" s="163">
        <v>1</v>
      </c>
      <c r="E2203" s="163" t="s">
        <v>195</v>
      </c>
      <c r="F2203" s="162">
        <v>2021</v>
      </c>
      <c r="G2203" s="164">
        <v>62288</v>
      </c>
      <c r="H2203" s="164">
        <v>19252</v>
      </c>
      <c r="I2203" s="164">
        <v>1199</v>
      </c>
      <c r="J2203" s="164">
        <v>2165</v>
      </c>
    </row>
    <row r="2204" spans="1:10" ht="14.5" x14ac:dyDescent="0.35">
      <c r="A2204" s="162">
        <v>23779</v>
      </c>
      <c r="B2204" s="162" t="s">
        <v>2397</v>
      </c>
      <c r="D2204" s="163">
        <v>2.1</v>
      </c>
      <c r="E2204" s="163" t="s">
        <v>195</v>
      </c>
      <c r="F2204" s="162">
        <v>2021</v>
      </c>
      <c r="G2204" s="164">
        <v>354690</v>
      </c>
      <c r="H2204" s="164">
        <v>17020</v>
      </c>
      <c r="I2204" s="164">
        <v>1006</v>
      </c>
      <c r="J2204" s="164">
        <v>1959</v>
      </c>
    </row>
    <row r="2205" spans="1:10" ht="14.5" x14ac:dyDescent="0.35">
      <c r="A2205" s="162">
        <v>23779</v>
      </c>
      <c r="B2205" s="162" t="s">
        <v>2398</v>
      </c>
      <c r="D2205" s="163">
        <v>5.0999999999999996</v>
      </c>
      <c r="E2205" s="163" t="s">
        <v>195</v>
      </c>
      <c r="F2205" s="162">
        <v>2021</v>
      </c>
      <c r="G2205" s="164">
        <v>4125925</v>
      </c>
      <c r="H2205" s="164">
        <v>35490</v>
      </c>
      <c r="I2205" s="164">
        <v>1315</v>
      </c>
      <c r="J2205" s="164">
        <v>4965</v>
      </c>
    </row>
    <row r="2206" spans="1:10" ht="14.5" x14ac:dyDescent="0.35">
      <c r="A2206" s="162">
        <v>23779</v>
      </c>
      <c r="B2206" s="162" t="s">
        <v>2399</v>
      </c>
      <c r="D2206" s="163">
        <v>5.2</v>
      </c>
      <c r="E2206" s="163" t="s">
        <v>195</v>
      </c>
      <c r="F2206" s="162">
        <v>2021</v>
      </c>
      <c r="G2206" s="164">
        <v>2551283</v>
      </c>
      <c r="H2206" s="164">
        <v>20433</v>
      </c>
      <c r="I2206" s="164">
        <v>901</v>
      </c>
      <c r="J2206" s="164">
        <v>2741</v>
      </c>
    </row>
    <row r="2207" spans="1:10" ht="14.5" x14ac:dyDescent="0.35">
      <c r="A2207" s="162">
        <v>23779</v>
      </c>
      <c r="B2207" s="162" t="s">
        <v>2400</v>
      </c>
      <c r="D2207" s="163">
        <v>17.100000000000001</v>
      </c>
      <c r="E2207" s="163" t="s">
        <v>195</v>
      </c>
      <c r="F2207" s="162">
        <v>2021</v>
      </c>
      <c r="G2207" s="164">
        <v>2659882</v>
      </c>
      <c r="H2207" s="164">
        <v>40199</v>
      </c>
      <c r="I2207" s="164">
        <v>1875</v>
      </c>
      <c r="J2207" s="164">
        <v>5262</v>
      </c>
    </row>
    <row r="2208" spans="1:10" ht="14.5" x14ac:dyDescent="0.35">
      <c r="A2208" s="162">
        <v>23779</v>
      </c>
      <c r="B2208" s="162" t="s">
        <v>2401</v>
      </c>
      <c r="D2208" s="163">
        <v>17.2</v>
      </c>
      <c r="E2208" s="163" t="s">
        <v>195</v>
      </c>
      <c r="F2208" s="162">
        <v>2021</v>
      </c>
      <c r="G2208" s="164">
        <v>4896</v>
      </c>
      <c r="H2208" s="164">
        <v>158</v>
      </c>
      <c r="I2208" s="164">
        <v>4</v>
      </c>
      <c r="J2208" s="164">
        <v>18</v>
      </c>
    </row>
    <row r="2209" spans="1:10" ht="14.5" x14ac:dyDescent="0.35">
      <c r="A2209" s="162">
        <v>23779</v>
      </c>
      <c r="B2209" s="162" t="s">
        <v>2402</v>
      </c>
      <c r="D2209" s="163">
        <v>18</v>
      </c>
      <c r="E2209" s="163" t="s">
        <v>195</v>
      </c>
      <c r="F2209" s="162">
        <v>2021</v>
      </c>
      <c r="G2209" s="164">
        <v>144679</v>
      </c>
      <c r="H2209" s="164">
        <v>1182</v>
      </c>
      <c r="I2209" s="164">
        <v>54</v>
      </c>
      <c r="J2209" s="164">
        <v>164</v>
      </c>
    </row>
    <row r="2210" spans="1:10" ht="14.5" x14ac:dyDescent="0.35">
      <c r="A2210" s="162">
        <v>23779</v>
      </c>
      <c r="B2210" s="162" t="s">
        <v>2403</v>
      </c>
      <c r="D2210" s="163">
        <v>19.3</v>
      </c>
      <c r="E2210" s="163" t="s">
        <v>195</v>
      </c>
      <c r="F2210" s="162">
        <v>2021</v>
      </c>
      <c r="G2210" s="164">
        <v>1018</v>
      </c>
      <c r="H2210" s="164">
        <v>22141</v>
      </c>
      <c r="I2210" s="164">
        <v>698</v>
      </c>
      <c r="J2210" s="164">
        <v>2925</v>
      </c>
    </row>
    <row r="2211" spans="1:10" ht="14.5" x14ac:dyDescent="0.35">
      <c r="A2211" s="162">
        <v>23779</v>
      </c>
      <c r="B2211" s="162" t="s">
        <v>2404</v>
      </c>
      <c r="D2211" s="163">
        <v>19.399999999999999</v>
      </c>
      <c r="E2211" s="163" t="s">
        <v>195</v>
      </c>
      <c r="F2211" s="162">
        <v>2021</v>
      </c>
      <c r="G2211" s="164">
        <v>268460</v>
      </c>
      <c r="H2211" s="164">
        <v>0</v>
      </c>
      <c r="I2211" s="164">
        <v>0</v>
      </c>
      <c r="J2211" s="164">
        <v>0</v>
      </c>
    </row>
    <row r="2212" spans="1:10" ht="14.5" x14ac:dyDescent="0.35">
      <c r="A2212" s="162">
        <v>23779</v>
      </c>
      <c r="B2212" s="162" t="s">
        <v>2405</v>
      </c>
      <c r="D2212" s="163">
        <v>21.2</v>
      </c>
      <c r="E2212" s="163" t="s">
        <v>195</v>
      </c>
      <c r="F2212" s="162">
        <v>2021</v>
      </c>
      <c r="G2212" s="164">
        <v>76674</v>
      </c>
      <c r="H2212" s="164">
        <v>6938</v>
      </c>
      <c r="I2212" s="164">
        <v>224</v>
      </c>
      <c r="J2212" s="164">
        <v>945</v>
      </c>
    </row>
    <row r="2213" spans="1:10" ht="14.5" x14ac:dyDescent="0.35">
      <c r="A2213" s="162">
        <v>23787</v>
      </c>
      <c r="B2213" s="162" t="s">
        <v>2406</v>
      </c>
      <c r="D2213" s="163">
        <v>1</v>
      </c>
      <c r="E2213" s="163" t="s">
        <v>195</v>
      </c>
      <c r="F2213" s="162">
        <v>2021</v>
      </c>
      <c r="G2213" s="164">
        <v>468761</v>
      </c>
      <c r="H2213" s="164">
        <v>39426</v>
      </c>
      <c r="I2213" s="164">
        <v>1522</v>
      </c>
      <c r="J2213" s="164">
        <v>2684</v>
      </c>
    </row>
    <row r="2214" spans="1:10" ht="14.5" x14ac:dyDescent="0.35">
      <c r="A2214" s="162">
        <v>23787</v>
      </c>
      <c r="B2214" s="162" t="s">
        <v>2407</v>
      </c>
      <c r="D2214" s="163">
        <v>2.1</v>
      </c>
      <c r="E2214" s="163" t="s">
        <v>195</v>
      </c>
      <c r="F2214" s="162">
        <v>2021</v>
      </c>
      <c r="G2214" s="164">
        <v>2268481</v>
      </c>
      <c r="H2214" s="164">
        <v>69062</v>
      </c>
      <c r="I2214" s="164">
        <v>2384</v>
      </c>
      <c r="J2214" s="164">
        <v>6852</v>
      </c>
    </row>
    <row r="2215" spans="1:10" ht="14.5" x14ac:dyDescent="0.35">
      <c r="A2215" s="162">
        <v>23787</v>
      </c>
      <c r="B2215" s="162" t="s">
        <v>2408</v>
      </c>
      <c r="D2215" s="163">
        <v>4</v>
      </c>
      <c r="E2215" s="163" t="s">
        <v>195</v>
      </c>
      <c r="F2215" s="162">
        <v>2021</v>
      </c>
      <c r="G2215" s="164">
        <v>137433946</v>
      </c>
      <c r="H2215" s="164">
        <v>685628</v>
      </c>
      <c r="I2215" s="164">
        <v>26119</v>
      </c>
      <c r="J2215" s="164">
        <v>58739</v>
      </c>
    </row>
    <row r="2216" spans="1:10" ht="14.5" x14ac:dyDescent="0.35">
      <c r="A2216" s="162">
        <v>23787</v>
      </c>
      <c r="B2216" s="162" t="s">
        <v>2409</v>
      </c>
      <c r="D2216" s="163">
        <v>5.0999999999999996</v>
      </c>
      <c r="E2216" s="163" t="s">
        <v>195</v>
      </c>
      <c r="F2216" s="162">
        <v>2021</v>
      </c>
      <c r="G2216" s="164">
        <v>3476774</v>
      </c>
      <c r="H2216" s="164">
        <v>167548</v>
      </c>
      <c r="I2216" s="164">
        <v>5835</v>
      </c>
      <c r="J2216" s="164">
        <v>23520</v>
      </c>
    </row>
    <row r="2217" spans="1:10" ht="14.5" x14ac:dyDescent="0.35">
      <c r="A2217" s="162">
        <v>23787</v>
      </c>
      <c r="B2217" s="162" t="s">
        <v>2410</v>
      </c>
      <c r="D2217" s="163">
        <v>5.2</v>
      </c>
      <c r="E2217" s="163" t="s">
        <v>195</v>
      </c>
      <c r="F2217" s="162">
        <v>2021</v>
      </c>
      <c r="G2217" s="164">
        <v>848266</v>
      </c>
      <c r="H2217" s="164">
        <v>90772</v>
      </c>
      <c r="I2217" s="164">
        <v>3490</v>
      </c>
      <c r="J2217" s="164">
        <v>12007</v>
      </c>
    </row>
    <row r="2218" spans="1:10" ht="14.5" x14ac:dyDescent="0.35">
      <c r="A2218" s="162">
        <v>23787</v>
      </c>
      <c r="B2218" s="162" t="s">
        <v>2411</v>
      </c>
      <c r="D2218" s="163">
        <v>9</v>
      </c>
      <c r="E2218" s="163" t="s">
        <v>195</v>
      </c>
      <c r="F2218" s="162">
        <v>2021</v>
      </c>
      <c r="G2218" s="164">
        <v>7050356</v>
      </c>
      <c r="H2218" s="164">
        <v>98611</v>
      </c>
      <c r="I2218" s="164">
        <v>2470</v>
      </c>
      <c r="J2218" s="164">
        <v>12508</v>
      </c>
    </row>
    <row r="2219" spans="1:10" ht="14.5" x14ac:dyDescent="0.35">
      <c r="A2219" s="162">
        <v>23787</v>
      </c>
      <c r="B2219" s="162" t="s">
        <v>2412</v>
      </c>
      <c r="D2219" s="163">
        <v>17.100000000000001</v>
      </c>
      <c r="E2219" s="163" t="s">
        <v>195</v>
      </c>
      <c r="F2219" s="162">
        <v>2021</v>
      </c>
      <c r="G2219" s="164">
        <v>9115765</v>
      </c>
      <c r="H2219" s="164">
        <v>189338</v>
      </c>
      <c r="I2219" s="164">
        <v>11732</v>
      </c>
      <c r="J2219" s="164">
        <v>21730</v>
      </c>
    </row>
    <row r="2220" spans="1:10" ht="14.5" x14ac:dyDescent="0.35">
      <c r="A2220" s="162">
        <v>23787</v>
      </c>
      <c r="B2220" s="162" t="s">
        <v>2413</v>
      </c>
      <c r="D2220" s="163">
        <v>17.2</v>
      </c>
      <c r="E2220" s="163" t="s">
        <v>195</v>
      </c>
      <c r="F2220" s="162">
        <v>2021</v>
      </c>
      <c r="G2220" s="164">
        <v>139661</v>
      </c>
      <c r="H2220" s="164">
        <v>9643</v>
      </c>
      <c r="I2220" s="164">
        <v>225</v>
      </c>
      <c r="J2220" s="164">
        <v>796</v>
      </c>
    </row>
    <row r="2221" spans="1:10" ht="14.5" x14ac:dyDescent="0.35">
      <c r="A2221" s="162">
        <v>23787</v>
      </c>
      <c r="B2221" s="162" t="s">
        <v>2414</v>
      </c>
      <c r="D2221" s="163">
        <v>18</v>
      </c>
      <c r="E2221" s="163" t="s">
        <v>195</v>
      </c>
      <c r="F2221" s="162">
        <v>2021</v>
      </c>
      <c r="G2221" s="164">
        <v>28170</v>
      </c>
      <c r="H2221" s="164">
        <v>5775</v>
      </c>
      <c r="I2221" s="164">
        <v>257</v>
      </c>
      <c r="J2221" s="164">
        <v>837</v>
      </c>
    </row>
    <row r="2222" spans="1:10" ht="14.5" x14ac:dyDescent="0.35">
      <c r="A2222" s="162">
        <v>23787</v>
      </c>
      <c r="B2222" s="162" t="s">
        <v>2415</v>
      </c>
      <c r="D2222" s="163">
        <v>19.100000000000001</v>
      </c>
      <c r="E2222" s="163" t="s">
        <v>195</v>
      </c>
      <c r="F2222" s="162">
        <v>2021</v>
      </c>
      <c r="G2222" s="164">
        <v>1095307</v>
      </c>
      <c r="H2222" s="164">
        <v>662963</v>
      </c>
      <c r="I2222" s="164">
        <v>28036</v>
      </c>
      <c r="J2222" s="164">
        <v>127225</v>
      </c>
    </row>
    <row r="2223" spans="1:10" ht="14.5" x14ac:dyDescent="0.35">
      <c r="A2223" s="162">
        <v>23787</v>
      </c>
      <c r="B2223" s="162" t="s">
        <v>2416</v>
      </c>
      <c r="D2223" s="163">
        <v>19.2</v>
      </c>
      <c r="E2223" s="163" t="s">
        <v>195</v>
      </c>
      <c r="F2223" s="162">
        <v>2021</v>
      </c>
      <c r="G2223" s="164">
        <v>25668320</v>
      </c>
      <c r="H2223" s="164">
        <v>0</v>
      </c>
      <c r="I2223" s="164">
        <v>0</v>
      </c>
      <c r="J2223" s="164">
        <v>0</v>
      </c>
    </row>
    <row r="2224" spans="1:10" ht="14.5" x14ac:dyDescent="0.35">
      <c r="A2224" s="162">
        <v>23787</v>
      </c>
      <c r="B2224" s="162" t="s">
        <v>2417</v>
      </c>
      <c r="D2224" s="163">
        <v>19.3</v>
      </c>
      <c r="E2224" s="163" t="s">
        <v>195</v>
      </c>
      <c r="F2224" s="162">
        <v>2021</v>
      </c>
      <c r="G2224" s="164">
        <v>6700</v>
      </c>
      <c r="H2224" s="164">
        <v>151190</v>
      </c>
      <c r="I2224" s="164">
        <v>4567</v>
      </c>
      <c r="J2224" s="164">
        <v>19770</v>
      </c>
    </row>
    <row r="2225" spans="1:10" ht="14.5" x14ac:dyDescent="0.35">
      <c r="A2225" s="162">
        <v>23787</v>
      </c>
      <c r="B2225" s="162" t="s">
        <v>2418</v>
      </c>
      <c r="D2225" s="163">
        <v>19.399999999999999</v>
      </c>
      <c r="E2225" s="163" t="s">
        <v>195</v>
      </c>
      <c r="F2225" s="162">
        <v>2021</v>
      </c>
      <c r="G2225" s="164">
        <v>2549696</v>
      </c>
      <c r="H2225" s="164">
        <v>0</v>
      </c>
      <c r="I2225" s="164">
        <v>0</v>
      </c>
      <c r="J2225" s="164">
        <v>0</v>
      </c>
    </row>
    <row r="2226" spans="1:10" ht="14.5" x14ac:dyDescent="0.35">
      <c r="A2226" s="162">
        <v>23787</v>
      </c>
      <c r="B2226" s="162" t="s">
        <v>2419</v>
      </c>
      <c r="D2226" s="163">
        <v>21.1</v>
      </c>
      <c r="E2226" s="163" t="s">
        <v>195</v>
      </c>
      <c r="F2226" s="162">
        <v>2021</v>
      </c>
      <c r="G2226" s="164">
        <v>18727108</v>
      </c>
      <c r="H2226" s="164">
        <v>497477</v>
      </c>
      <c r="I2226" s="164">
        <v>24578</v>
      </c>
      <c r="J2226" s="164">
        <v>54981</v>
      </c>
    </row>
    <row r="2227" spans="1:10" ht="14.5" x14ac:dyDescent="0.35">
      <c r="A2227" s="162">
        <v>23787</v>
      </c>
      <c r="B2227" s="162" t="s">
        <v>2420</v>
      </c>
      <c r="D2227" s="163">
        <v>21.2</v>
      </c>
      <c r="E2227" s="163" t="s">
        <v>195</v>
      </c>
      <c r="F2227" s="162">
        <v>2021</v>
      </c>
      <c r="G2227" s="164">
        <v>428364</v>
      </c>
      <c r="H2227" s="164">
        <v>39339</v>
      </c>
      <c r="I2227" s="164">
        <v>1243</v>
      </c>
      <c r="J2227" s="164">
        <v>5082</v>
      </c>
    </row>
    <row r="2228" spans="1:10" ht="14.5" x14ac:dyDescent="0.35">
      <c r="A2228" s="162">
        <v>23787</v>
      </c>
      <c r="B2228" s="162" t="s">
        <v>2421</v>
      </c>
      <c r="D2228" s="163">
        <v>23</v>
      </c>
      <c r="E2228" s="163" t="s">
        <v>195</v>
      </c>
      <c r="F2228" s="162">
        <v>2021</v>
      </c>
      <c r="G2228" s="164">
        <v>57268</v>
      </c>
      <c r="H2228" s="164">
        <v>1902</v>
      </c>
      <c r="I2228" s="164">
        <v>445</v>
      </c>
      <c r="J2228" s="164">
        <v>31</v>
      </c>
    </row>
    <row r="2229" spans="1:10" ht="14.5" x14ac:dyDescent="0.35">
      <c r="A2229" s="162">
        <v>23787</v>
      </c>
      <c r="B2229" s="162" t="s">
        <v>2422</v>
      </c>
      <c r="D2229" s="163">
        <v>24</v>
      </c>
      <c r="E2229" s="163" t="s">
        <v>195</v>
      </c>
      <c r="F2229" s="162">
        <v>2021</v>
      </c>
      <c r="G2229" s="164">
        <v>8107913</v>
      </c>
      <c r="H2229" s="164">
        <v>89365</v>
      </c>
      <c r="I2229" s="164">
        <v>21466</v>
      </c>
      <c r="J2229" s="164">
        <v>1765</v>
      </c>
    </row>
    <row r="2230" spans="1:10" ht="14.5" x14ac:dyDescent="0.35">
      <c r="A2230" s="162">
        <v>23809</v>
      </c>
      <c r="B2230" s="162" t="s">
        <v>2423</v>
      </c>
      <c r="D2230" s="163">
        <v>1</v>
      </c>
      <c r="E2230" s="163" t="s">
        <v>195</v>
      </c>
      <c r="F2230" s="162">
        <v>2021</v>
      </c>
      <c r="G2230" s="164">
        <v>113716</v>
      </c>
      <c r="H2230" s="164">
        <v>2889</v>
      </c>
      <c r="I2230" s="164">
        <v>240</v>
      </c>
      <c r="J2230" s="164">
        <v>54</v>
      </c>
    </row>
    <row r="2231" spans="1:10" ht="14.5" x14ac:dyDescent="0.35">
      <c r="A2231" s="162">
        <v>23809</v>
      </c>
      <c r="B2231" s="162" t="s">
        <v>2424</v>
      </c>
      <c r="D2231" s="163">
        <v>2.1</v>
      </c>
      <c r="E2231" s="163" t="s">
        <v>195</v>
      </c>
      <c r="F2231" s="162">
        <v>2021</v>
      </c>
      <c r="G2231" s="164">
        <v>244995</v>
      </c>
      <c r="H2231" s="164">
        <v>4035</v>
      </c>
      <c r="I2231" s="164">
        <v>335</v>
      </c>
      <c r="J2231" s="164">
        <v>75</v>
      </c>
    </row>
    <row r="2232" spans="1:10" ht="14.5" x14ac:dyDescent="0.35">
      <c r="A2232" s="162">
        <v>23809</v>
      </c>
      <c r="B2232" s="162" t="s">
        <v>2425</v>
      </c>
      <c r="D2232" s="163">
        <v>5.0999999999999996</v>
      </c>
      <c r="E2232" s="163" t="s">
        <v>195</v>
      </c>
      <c r="F2232" s="162">
        <v>2021</v>
      </c>
      <c r="G2232" s="164">
        <v>2975688</v>
      </c>
      <c r="H2232" s="164">
        <v>48137</v>
      </c>
      <c r="I2232" s="164">
        <v>3993</v>
      </c>
      <c r="J2232" s="164">
        <v>892</v>
      </c>
    </row>
    <row r="2233" spans="1:10" ht="14.5" x14ac:dyDescent="0.35">
      <c r="A2233" s="162">
        <v>23809</v>
      </c>
      <c r="B2233" s="162" t="s">
        <v>2426</v>
      </c>
      <c r="D2233" s="163">
        <v>5.2</v>
      </c>
      <c r="E2233" s="163" t="s">
        <v>195</v>
      </c>
      <c r="F2233" s="162">
        <v>2021</v>
      </c>
      <c r="G2233" s="164">
        <v>4888091</v>
      </c>
      <c r="H2233" s="164">
        <v>56130</v>
      </c>
      <c r="I2233" s="164">
        <v>4656</v>
      </c>
      <c r="J2233" s="164">
        <v>1040</v>
      </c>
    </row>
    <row r="2234" spans="1:10" ht="14.5" x14ac:dyDescent="0.35">
      <c r="A2234" s="162">
        <v>23809</v>
      </c>
      <c r="B2234" s="162" t="s">
        <v>2427</v>
      </c>
      <c r="D2234" s="163">
        <v>9</v>
      </c>
      <c r="E2234" s="163" t="s">
        <v>195</v>
      </c>
      <c r="F2234" s="162">
        <v>2021</v>
      </c>
      <c r="G2234" s="164">
        <v>1922074</v>
      </c>
      <c r="H2234" s="164">
        <v>24757</v>
      </c>
      <c r="I2234" s="164">
        <v>2054</v>
      </c>
      <c r="J2234" s="164">
        <v>459</v>
      </c>
    </row>
    <row r="2235" spans="1:10" ht="14.5" x14ac:dyDescent="0.35">
      <c r="A2235" s="162">
        <v>23809</v>
      </c>
      <c r="B2235" s="162" t="s">
        <v>2428</v>
      </c>
      <c r="D2235" s="163">
        <v>17.100000000000001</v>
      </c>
      <c r="E2235" s="163" t="s">
        <v>195</v>
      </c>
      <c r="F2235" s="162">
        <v>2021</v>
      </c>
      <c r="G2235" s="164">
        <v>187075</v>
      </c>
      <c r="H2235" s="164">
        <v>5063</v>
      </c>
      <c r="I2235" s="164">
        <v>420</v>
      </c>
      <c r="J2235" s="164">
        <v>94</v>
      </c>
    </row>
    <row r="2236" spans="1:10" ht="14.5" x14ac:dyDescent="0.35">
      <c r="A2236" s="162">
        <v>23809</v>
      </c>
      <c r="B2236" s="162" t="s">
        <v>2429</v>
      </c>
      <c r="D2236" s="163">
        <v>17.2</v>
      </c>
      <c r="E2236" s="163" t="s">
        <v>195</v>
      </c>
      <c r="F2236" s="162">
        <v>2021</v>
      </c>
      <c r="G2236" s="164">
        <v>3164</v>
      </c>
      <c r="H2236" s="164">
        <v>485</v>
      </c>
      <c r="I2236" s="164">
        <v>40</v>
      </c>
      <c r="J2236" s="164">
        <v>9</v>
      </c>
    </row>
    <row r="2237" spans="1:10" ht="14.5" x14ac:dyDescent="0.35">
      <c r="A2237" s="162">
        <v>23809</v>
      </c>
      <c r="B2237" s="162" t="s">
        <v>2430</v>
      </c>
      <c r="D2237" s="163">
        <v>18</v>
      </c>
      <c r="E2237" s="163" t="s">
        <v>195</v>
      </c>
      <c r="F2237" s="162">
        <v>2021</v>
      </c>
      <c r="G2237" s="164">
        <v>266711</v>
      </c>
      <c r="H2237" s="164">
        <v>1128</v>
      </c>
      <c r="I2237" s="164">
        <v>94</v>
      </c>
      <c r="J2237" s="164">
        <v>21</v>
      </c>
    </row>
    <row r="2238" spans="1:10" ht="14.5" x14ac:dyDescent="0.35">
      <c r="A2238" s="162">
        <v>23809</v>
      </c>
      <c r="B2238" s="162" t="s">
        <v>2431</v>
      </c>
      <c r="D2238" s="163">
        <v>19.3</v>
      </c>
      <c r="E2238" s="163" t="s">
        <v>195</v>
      </c>
      <c r="F2238" s="162">
        <v>2021</v>
      </c>
      <c r="G2238" s="164">
        <v>4167</v>
      </c>
      <c r="H2238" s="164">
        <v>11333</v>
      </c>
      <c r="I2238" s="164">
        <v>940</v>
      </c>
      <c r="J2238" s="164">
        <v>210</v>
      </c>
    </row>
    <row r="2239" spans="1:10" ht="14.5" x14ac:dyDescent="0.35">
      <c r="A2239" s="162">
        <v>23809</v>
      </c>
      <c r="B2239" s="162" t="s">
        <v>2432</v>
      </c>
      <c r="D2239" s="163">
        <v>19.399999999999999</v>
      </c>
      <c r="E2239" s="163" t="s">
        <v>195</v>
      </c>
      <c r="F2239" s="162">
        <v>2021</v>
      </c>
      <c r="G2239" s="164">
        <v>527080</v>
      </c>
      <c r="H2239" s="164">
        <v>0</v>
      </c>
      <c r="I2239" s="164">
        <v>0</v>
      </c>
      <c r="J2239" s="164">
        <v>0</v>
      </c>
    </row>
    <row r="2240" spans="1:10" ht="14.5" x14ac:dyDescent="0.35">
      <c r="A2240" s="162">
        <v>23809</v>
      </c>
      <c r="B2240" s="162" t="s">
        <v>2433</v>
      </c>
      <c r="D2240" s="163">
        <v>21.2</v>
      </c>
      <c r="E2240" s="163" t="s">
        <v>195</v>
      </c>
      <c r="F2240" s="162">
        <v>2021</v>
      </c>
      <c r="G2240" s="164">
        <v>115177</v>
      </c>
      <c r="H2240" s="164">
        <v>2653</v>
      </c>
      <c r="I2240" s="164">
        <v>220</v>
      </c>
      <c r="J2240" s="164">
        <v>49</v>
      </c>
    </row>
    <row r="2241" spans="1:10" ht="14.5" x14ac:dyDescent="0.35">
      <c r="A2241" s="162">
        <v>23817</v>
      </c>
      <c r="B2241" s="162" t="s">
        <v>2434</v>
      </c>
      <c r="D2241" s="163">
        <v>1</v>
      </c>
      <c r="E2241" s="163" t="s">
        <v>195</v>
      </c>
      <c r="F2241" s="162">
        <v>2021</v>
      </c>
      <c r="G2241" s="164">
        <v>68464</v>
      </c>
      <c r="H2241" s="164">
        <v>248</v>
      </c>
      <c r="I2241" s="164">
        <v>21</v>
      </c>
      <c r="J2241" s="164">
        <v>5</v>
      </c>
    </row>
    <row r="2242" spans="1:10" ht="14.5" x14ac:dyDescent="0.35">
      <c r="A2242" s="162">
        <v>23817</v>
      </c>
      <c r="B2242" s="162" t="s">
        <v>2435</v>
      </c>
      <c r="D2242" s="163">
        <v>2.1</v>
      </c>
      <c r="E2242" s="163" t="s">
        <v>195</v>
      </c>
      <c r="F2242" s="162">
        <v>2021</v>
      </c>
      <c r="G2242" s="164">
        <v>104327</v>
      </c>
      <c r="H2242" s="164">
        <v>343</v>
      </c>
      <c r="I2242" s="164">
        <v>28</v>
      </c>
      <c r="J2242" s="164">
        <v>6</v>
      </c>
    </row>
    <row r="2243" spans="1:10" ht="14.5" x14ac:dyDescent="0.35">
      <c r="A2243" s="162">
        <v>23817</v>
      </c>
      <c r="B2243" s="162" t="s">
        <v>2436</v>
      </c>
      <c r="D2243" s="163">
        <v>5.0999999999999996</v>
      </c>
      <c r="E2243" s="163" t="s">
        <v>195</v>
      </c>
      <c r="F2243" s="162">
        <v>2021</v>
      </c>
      <c r="G2243" s="164">
        <v>590766</v>
      </c>
      <c r="H2243" s="164">
        <v>6008</v>
      </c>
      <c r="I2243" s="164">
        <v>498</v>
      </c>
      <c r="J2243" s="164">
        <v>111</v>
      </c>
    </row>
    <row r="2244" spans="1:10" ht="14.5" x14ac:dyDescent="0.35">
      <c r="A2244" s="162">
        <v>23817</v>
      </c>
      <c r="B2244" s="162" t="s">
        <v>2437</v>
      </c>
      <c r="D2244" s="163">
        <v>5.2</v>
      </c>
      <c r="E2244" s="163" t="s">
        <v>195</v>
      </c>
      <c r="F2244" s="162">
        <v>2021</v>
      </c>
      <c r="G2244" s="164">
        <v>350293</v>
      </c>
      <c r="H2244" s="164">
        <v>3375</v>
      </c>
      <c r="I2244" s="164">
        <v>280</v>
      </c>
      <c r="J2244" s="164">
        <v>63</v>
      </c>
    </row>
    <row r="2245" spans="1:10" ht="14.5" x14ac:dyDescent="0.35">
      <c r="A2245" s="162">
        <v>23817</v>
      </c>
      <c r="B2245" s="162" t="s">
        <v>2438</v>
      </c>
      <c r="D2245" s="163">
        <v>9</v>
      </c>
      <c r="E2245" s="163" t="s">
        <v>195</v>
      </c>
      <c r="F2245" s="162">
        <v>2021</v>
      </c>
      <c r="G2245" s="164">
        <v>211426</v>
      </c>
      <c r="H2245" s="164">
        <v>2432</v>
      </c>
      <c r="I2245" s="164">
        <v>202</v>
      </c>
      <c r="J2245" s="164">
        <v>45</v>
      </c>
    </row>
    <row r="2246" spans="1:10" ht="14.5" x14ac:dyDescent="0.35">
      <c r="A2246" s="162">
        <v>23817</v>
      </c>
      <c r="B2246" s="162" t="s">
        <v>2439</v>
      </c>
      <c r="D2246" s="163">
        <v>17.100000000000001</v>
      </c>
      <c r="E2246" s="163" t="s">
        <v>195</v>
      </c>
      <c r="F2246" s="162">
        <v>2021</v>
      </c>
      <c r="G2246" s="164">
        <v>264119</v>
      </c>
      <c r="H2246" s="164">
        <v>10821</v>
      </c>
      <c r="I2246" s="164">
        <v>898</v>
      </c>
      <c r="J2246" s="164">
        <v>201</v>
      </c>
    </row>
    <row r="2247" spans="1:10" ht="14.5" x14ac:dyDescent="0.35">
      <c r="A2247" s="162">
        <v>23817</v>
      </c>
      <c r="B2247" s="162" t="s">
        <v>2440</v>
      </c>
      <c r="D2247" s="163">
        <v>17.2</v>
      </c>
      <c r="E2247" s="163" t="s">
        <v>195</v>
      </c>
      <c r="F2247" s="162">
        <v>2021</v>
      </c>
      <c r="G2247" s="164">
        <v>6023031</v>
      </c>
      <c r="H2247" s="164">
        <v>57162</v>
      </c>
      <c r="I2247" s="164">
        <v>4741</v>
      </c>
      <c r="J2247" s="164">
        <v>1060</v>
      </c>
    </row>
    <row r="2248" spans="1:10" ht="14.5" x14ac:dyDescent="0.35">
      <c r="A2248" s="162">
        <v>23817</v>
      </c>
      <c r="B2248" s="162" t="s">
        <v>2441</v>
      </c>
      <c r="D2248" s="163">
        <v>18</v>
      </c>
      <c r="E2248" s="163" t="s">
        <v>195</v>
      </c>
      <c r="F2248" s="162">
        <v>2021</v>
      </c>
      <c r="G2248" s="164">
        <v>176762</v>
      </c>
      <c r="H2248" s="164">
        <v>1128</v>
      </c>
      <c r="I2248" s="164">
        <v>94</v>
      </c>
      <c r="J2248" s="164">
        <v>21</v>
      </c>
    </row>
    <row r="2249" spans="1:10" ht="14.5" x14ac:dyDescent="0.35">
      <c r="A2249" s="162">
        <v>23817</v>
      </c>
      <c r="B2249" s="162" t="s">
        <v>2442</v>
      </c>
      <c r="D2249" s="163">
        <v>19.3</v>
      </c>
      <c r="E2249" s="163" t="s">
        <v>195</v>
      </c>
      <c r="F2249" s="162">
        <v>2021</v>
      </c>
      <c r="G2249" s="164">
        <v>30896</v>
      </c>
      <c r="H2249" s="164">
        <v>8319</v>
      </c>
      <c r="I2249" s="164">
        <v>690</v>
      </c>
      <c r="J2249" s="164">
        <v>154</v>
      </c>
    </row>
    <row r="2250" spans="1:10" ht="14.5" x14ac:dyDescent="0.35">
      <c r="A2250" s="162">
        <v>23817</v>
      </c>
      <c r="B2250" s="162" t="s">
        <v>2443</v>
      </c>
      <c r="D2250" s="163">
        <v>19.399999999999999</v>
      </c>
      <c r="E2250" s="163" t="s">
        <v>195</v>
      </c>
      <c r="F2250" s="162">
        <v>2021</v>
      </c>
      <c r="G2250" s="164">
        <v>4571948</v>
      </c>
      <c r="H2250" s="164">
        <v>0</v>
      </c>
      <c r="I2250" s="164">
        <v>0</v>
      </c>
      <c r="J2250" s="164">
        <v>0</v>
      </c>
    </row>
    <row r="2251" spans="1:10" ht="14.5" x14ac:dyDescent="0.35">
      <c r="A2251" s="162">
        <v>23817</v>
      </c>
      <c r="B2251" s="162" t="s">
        <v>2444</v>
      </c>
      <c r="D2251" s="163">
        <v>21.2</v>
      </c>
      <c r="E2251" s="163" t="s">
        <v>195</v>
      </c>
      <c r="F2251" s="162">
        <v>2021</v>
      </c>
      <c r="G2251" s="164">
        <v>613382</v>
      </c>
      <c r="H2251" s="164">
        <v>1077</v>
      </c>
      <c r="I2251" s="164">
        <v>89</v>
      </c>
      <c r="J2251" s="164">
        <v>20</v>
      </c>
    </row>
    <row r="2252" spans="1:10" ht="14.5" x14ac:dyDescent="0.35">
      <c r="A2252" s="162">
        <v>23841</v>
      </c>
      <c r="B2252" s="162" t="s">
        <v>2445</v>
      </c>
      <c r="D2252" s="163">
        <v>1</v>
      </c>
      <c r="E2252" s="163" t="s">
        <v>195</v>
      </c>
      <c r="F2252" s="162">
        <v>2021</v>
      </c>
      <c r="G2252" s="164">
        <v>73664</v>
      </c>
      <c r="H2252" s="164">
        <v>1536</v>
      </c>
      <c r="I2252" s="164">
        <v>127</v>
      </c>
      <c r="J2252" s="164">
        <v>28</v>
      </c>
    </row>
    <row r="2253" spans="1:10" ht="14.5" x14ac:dyDescent="0.35">
      <c r="A2253" s="162">
        <v>23841</v>
      </c>
      <c r="B2253" s="162" t="s">
        <v>2446</v>
      </c>
      <c r="D2253" s="163">
        <v>2.1</v>
      </c>
      <c r="E2253" s="163" t="s">
        <v>195</v>
      </c>
      <c r="F2253" s="162">
        <v>2021</v>
      </c>
      <c r="G2253" s="164">
        <v>98421</v>
      </c>
      <c r="H2253" s="164">
        <v>1218</v>
      </c>
      <c r="I2253" s="164">
        <v>101</v>
      </c>
      <c r="J2253" s="164">
        <v>23</v>
      </c>
    </row>
    <row r="2254" spans="1:10" ht="14.5" x14ac:dyDescent="0.35">
      <c r="A2254" s="162">
        <v>23841</v>
      </c>
      <c r="B2254" s="162" t="s">
        <v>2447</v>
      </c>
      <c r="D2254" s="163">
        <v>5.0999999999999996</v>
      </c>
      <c r="E2254" s="163" t="s">
        <v>195</v>
      </c>
      <c r="F2254" s="162">
        <v>2021</v>
      </c>
      <c r="G2254" s="164">
        <v>747065</v>
      </c>
      <c r="H2254" s="164">
        <v>10242</v>
      </c>
      <c r="I2254" s="164">
        <v>849</v>
      </c>
      <c r="J2254" s="164">
        <v>190</v>
      </c>
    </row>
    <row r="2255" spans="1:10" ht="14.5" x14ac:dyDescent="0.35">
      <c r="A2255" s="162">
        <v>23841</v>
      </c>
      <c r="B2255" s="162" t="s">
        <v>2448</v>
      </c>
      <c r="D2255" s="163">
        <v>5.2</v>
      </c>
      <c r="E2255" s="163" t="s">
        <v>195</v>
      </c>
      <c r="F2255" s="162">
        <v>2021</v>
      </c>
      <c r="G2255" s="164">
        <v>183200</v>
      </c>
      <c r="H2255" s="164">
        <v>4795</v>
      </c>
      <c r="I2255" s="164">
        <v>398</v>
      </c>
      <c r="J2255" s="164">
        <v>89</v>
      </c>
    </row>
    <row r="2256" spans="1:10" ht="14.5" x14ac:dyDescent="0.35">
      <c r="A2256" s="162">
        <v>23841</v>
      </c>
      <c r="B2256" s="162" t="s">
        <v>2449</v>
      </c>
      <c r="D2256" s="163">
        <v>9</v>
      </c>
      <c r="E2256" s="163" t="s">
        <v>195</v>
      </c>
      <c r="F2256" s="162">
        <v>2021</v>
      </c>
      <c r="G2256" s="164">
        <v>12794307</v>
      </c>
      <c r="H2256" s="164">
        <v>266896</v>
      </c>
      <c r="I2256" s="164">
        <v>22137</v>
      </c>
      <c r="J2256" s="164">
        <v>4947</v>
      </c>
    </row>
    <row r="2257" spans="1:10" ht="14.5" x14ac:dyDescent="0.35">
      <c r="A2257" s="162">
        <v>23841</v>
      </c>
      <c r="B2257" s="162" t="s">
        <v>2450</v>
      </c>
      <c r="D2257" s="163">
        <v>17.100000000000001</v>
      </c>
      <c r="E2257" s="163" t="s">
        <v>195</v>
      </c>
      <c r="F2257" s="162">
        <v>2021</v>
      </c>
      <c r="G2257" s="164">
        <v>717515</v>
      </c>
      <c r="H2257" s="164">
        <v>14337</v>
      </c>
      <c r="I2257" s="164">
        <v>1190</v>
      </c>
      <c r="J2257" s="164">
        <v>262</v>
      </c>
    </row>
    <row r="2258" spans="1:10" ht="14.5" x14ac:dyDescent="0.35">
      <c r="A2258" s="162">
        <v>23841</v>
      </c>
      <c r="B2258" s="162" t="s">
        <v>2451</v>
      </c>
      <c r="D2258" s="163">
        <v>17.2</v>
      </c>
      <c r="E2258" s="163" t="s">
        <v>195</v>
      </c>
      <c r="F2258" s="162">
        <v>2021</v>
      </c>
      <c r="G2258" s="164">
        <v>457701</v>
      </c>
      <c r="H2258" s="164">
        <v>9950</v>
      </c>
      <c r="I2258" s="164">
        <v>825</v>
      </c>
      <c r="J2258" s="164">
        <v>184</v>
      </c>
    </row>
    <row r="2259" spans="1:10" ht="14.5" x14ac:dyDescent="0.35">
      <c r="A2259" s="162">
        <v>23841</v>
      </c>
      <c r="B2259" s="162" t="s">
        <v>2452</v>
      </c>
      <c r="D2259" s="163">
        <v>18</v>
      </c>
      <c r="E2259" s="163" t="s">
        <v>195</v>
      </c>
      <c r="F2259" s="162">
        <v>2021</v>
      </c>
      <c r="G2259" s="164">
        <v>365468</v>
      </c>
      <c r="H2259" s="164">
        <v>2477</v>
      </c>
      <c r="I2259" s="164">
        <v>205</v>
      </c>
      <c r="J2259" s="164">
        <v>46</v>
      </c>
    </row>
    <row r="2260" spans="1:10" ht="14.5" x14ac:dyDescent="0.35">
      <c r="A2260" s="162">
        <v>23841</v>
      </c>
      <c r="B2260" s="162" t="s">
        <v>2453</v>
      </c>
      <c r="D2260" s="163">
        <v>19.3</v>
      </c>
      <c r="E2260" s="163" t="s">
        <v>195</v>
      </c>
      <c r="F2260" s="162">
        <v>2021</v>
      </c>
      <c r="G2260" s="164">
        <v>3339</v>
      </c>
      <c r="H2260" s="164">
        <v>18069</v>
      </c>
      <c r="I2260" s="164">
        <v>1499</v>
      </c>
      <c r="J2260" s="164">
        <v>335</v>
      </c>
    </row>
    <row r="2261" spans="1:10" ht="14.5" x14ac:dyDescent="0.35">
      <c r="A2261" s="162">
        <v>23841</v>
      </c>
      <c r="B2261" s="162" t="s">
        <v>2454</v>
      </c>
      <c r="D2261" s="163">
        <v>19.399999999999999</v>
      </c>
      <c r="E2261" s="163" t="s">
        <v>195</v>
      </c>
      <c r="F2261" s="162">
        <v>2021</v>
      </c>
      <c r="G2261" s="164">
        <v>1036197</v>
      </c>
      <c r="H2261" s="164">
        <v>0</v>
      </c>
      <c r="I2261" s="164">
        <v>0</v>
      </c>
      <c r="J2261" s="164">
        <v>0</v>
      </c>
    </row>
    <row r="2262" spans="1:10" ht="14.5" x14ac:dyDescent="0.35">
      <c r="A2262" s="162">
        <v>23841</v>
      </c>
      <c r="B2262" s="162" t="s">
        <v>2455</v>
      </c>
      <c r="D2262" s="163">
        <v>21.2</v>
      </c>
      <c r="E2262" s="163" t="s">
        <v>195</v>
      </c>
      <c r="F2262" s="162">
        <v>2021</v>
      </c>
      <c r="G2262" s="164">
        <v>119826</v>
      </c>
      <c r="H2262" s="164">
        <v>2344</v>
      </c>
      <c r="I2262" s="164">
        <v>194</v>
      </c>
      <c r="J2262" s="164">
        <v>43</v>
      </c>
    </row>
    <row r="2263" spans="1:10" ht="14.5" x14ac:dyDescent="0.35">
      <c r="A2263" s="162">
        <v>24047</v>
      </c>
      <c r="B2263" s="162" t="s">
        <v>2456</v>
      </c>
      <c r="D2263" s="163">
        <v>24</v>
      </c>
      <c r="E2263" s="163" t="s">
        <v>195</v>
      </c>
      <c r="F2263" s="162">
        <v>2021</v>
      </c>
      <c r="G2263" s="164">
        <v>784664</v>
      </c>
      <c r="H2263" s="164">
        <v>1576</v>
      </c>
      <c r="I2263" s="164">
        <v>175</v>
      </c>
      <c r="J2263" s="164">
        <v>154</v>
      </c>
    </row>
    <row r="2264" spans="1:10" ht="14.5" x14ac:dyDescent="0.35">
      <c r="A2264" s="162">
        <v>24066</v>
      </c>
      <c r="B2264" s="162" t="s">
        <v>2457</v>
      </c>
      <c r="D2264" s="163">
        <v>1</v>
      </c>
      <c r="E2264" s="163" t="s">
        <v>195</v>
      </c>
      <c r="F2264" s="162">
        <v>2021</v>
      </c>
      <c r="G2264" s="164">
        <v>76108</v>
      </c>
      <c r="H2264" s="164">
        <v>686</v>
      </c>
      <c r="I2264" s="164">
        <v>3</v>
      </c>
      <c r="J2264" s="164">
        <v>63</v>
      </c>
    </row>
    <row r="2265" spans="1:10" ht="14.5" x14ac:dyDescent="0.35">
      <c r="A2265" s="162">
        <v>24066</v>
      </c>
      <c r="B2265" s="162" t="s">
        <v>2458</v>
      </c>
      <c r="D2265" s="163">
        <v>2.1</v>
      </c>
      <c r="E2265" s="163" t="s">
        <v>195</v>
      </c>
      <c r="F2265" s="162">
        <v>2021</v>
      </c>
      <c r="G2265" s="164">
        <v>62261</v>
      </c>
      <c r="H2265" s="164">
        <v>865</v>
      </c>
      <c r="I2265" s="164">
        <v>51</v>
      </c>
      <c r="J2265" s="164">
        <v>101</v>
      </c>
    </row>
    <row r="2266" spans="1:10" ht="14.5" x14ac:dyDescent="0.35">
      <c r="A2266" s="162">
        <v>24066</v>
      </c>
      <c r="B2266" s="162" t="s">
        <v>2459</v>
      </c>
      <c r="D2266" s="163">
        <v>3</v>
      </c>
      <c r="E2266" s="163" t="s">
        <v>195</v>
      </c>
      <c r="F2266" s="162">
        <v>2021</v>
      </c>
      <c r="G2266" s="164">
        <v>1547786</v>
      </c>
      <c r="H2266" s="164">
        <v>21244</v>
      </c>
      <c r="I2266" s="164">
        <v>1856</v>
      </c>
      <c r="J2266" s="164">
        <v>1372</v>
      </c>
    </row>
    <row r="2267" spans="1:10" ht="14.5" x14ac:dyDescent="0.35">
      <c r="A2267" s="162">
        <v>24066</v>
      </c>
      <c r="B2267" s="162" t="s">
        <v>2460</v>
      </c>
      <c r="D2267" s="163">
        <v>5.0999999999999996</v>
      </c>
      <c r="E2267" s="163" t="s">
        <v>195</v>
      </c>
      <c r="F2267" s="162">
        <v>2021</v>
      </c>
      <c r="G2267" s="164">
        <v>3508978</v>
      </c>
      <c r="H2267" s="164">
        <v>69048</v>
      </c>
      <c r="I2267" s="164">
        <v>5890</v>
      </c>
      <c r="J2267" s="164">
        <v>5695</v>
      </c>
    </row>
    <row r="2268" spans="1:10" ht="14.5" x14ac:dyDescent="0.35">
      <c r="A2268" s="162">
        <v>24066</v>
      </c>
      <c r="B2268" s="162" t="s">
        <v>2461</v>
      </c>
      <c r="D2268" s="163">
        <v>5.2</v>
      </c>
      <c r="E2268" s="163" t="s">
        <v>195</v>
      </c>
      <c r="F2268" s="162">
        <v>2021</v>
      </c>
      <c r="G2268" s="164">
        <v>1738857</v>
      </c>
      <c r="H2268" s="164">
        <v>51052</v>
      </c>
      <c r="I2268" s="164">
        <v>4279</v>
      </c>
      <c r="J2268" s="164">
        <v>3597</v>
      </c>
    </row>
    <row r="2269" spans="1:10" ht="14.5" x14ac:dyDescent="0.35">
      <c r="A2269" s="162">
        <v>24066</v>
      </c>
      <c r="B2269" s="162" t="s">
        <v>2462</v>
      </c>
      <c r="D2269" s="163">
        <v>9</v>
      </c>
      <c r="E2269" s="163" t="s">
        <v>195</v>
      </c>
      <c r="F2269" s="162">
        <v>2021</v>
      </c>
      <c r="G2269" s="164">
        <v>557049</v>
      </c>
      <c r="H2269" s="164">
        <v>2437</v>
      </c>
      <c r="I2269" s="164">
        <v>182</v>
      </c>
      <c r="J2269" s="164">
        <v>195</v>
      </c>
    </row>
    <row r="2270" spans="1:10" ht="14.5" x14ac:dyDescent="0.35">
      <c r="A2270" s="162">
        <v>24066</v>
      </c>
      <c r="B2270" s="162" t="s">
        <v>2463</v>
      </c>
      <c r="D2270" s="163">
        <v>17.100000000000001</v>
      </c>
      <c r="E2270" s="163" t="s">
        <v>195</v>
      </c>
      <c r="F2270" s="162">
        <v>2021</v>
      </c>
      <c r="G2270" s="164">
        <v>366328</v>
      </c>
      <c r="H2270" s="164">
        <v>92567</v>
      </c>
      <c r="I2270" s="164">
        <v>3303</v>
      </c>
      <c r="J2270" s="164">
        <v>7476</v>
      </c>
    </row>
    <row r="2271" spans="1:10" ht="14.5" x14ac:dyDescent="0.35">
      <c r="A2271" s="162">
        <v>24066</v>
      </c>
      <c r="B2271" s="162" t="s">
        <v>2464</v>
      </c>
      <c r="D2271" s="163">
        <v>17.2</v>
      </c>
      <c r="E2271" s="163" t="s">
        <v>195</v>
      </c>
      <c r="F2271" s="162">
        <v>2021</v>
      </c>
      <c r="G2271" s="164">
        <v>2284</v>
      </c>
      <c r="H2271" s="164">
        <v>4</v>
      </c>
      <c r="I2271" s="164">
        <v>0</v>
      </c>
      <c r="J2271" s="164">
        <v>0</v>
      </c>
    </row>
    <row r="2272" spans="1:10" ht="14.5" x14ac:dyDescent="0.35">
      <c r="A2272" s="162">
        <v>24066</v>
      </c>
      <c r="B2272" s="162" t="s">
        <v>2465</v>
      </c>
      <c r="D2272" s="163">
        <v>18</v>
      </c>
      <c r="E2272" s="163" t="s">
        <v>195</v>
      </c>
      <c r="F2272" s="162">
        <v>2021</v>
      </c>
      <c r="G2272" s="164">
        <v>187346</v>
      </c>
      <c r="H2272" s="164">
        <v>771</v>
      </c>
      <c r="I2272" s="164">
        <v>0</v>
      </c>
      <c r="J2272" s="164">
        <v>0</v>
      </c>
    </row>
    <row r="2273" spans="1:10" ht="14.5" x14ac:dyDescent="0.35">
      <c r="A2273" s="162">
        <v>24066</v>
      </c>
      <c r="B2273" s="162" t="s">
        <v>2466</v>
      </c>
      <c r="D2273" s="163">
        <v>19.3</v>
      </c>
      <c r="E2273" s="163" t="s">
        <v>195</v>
      </c>
      <c r="F2273" s="162">
        <v>2021</v>
      </c>
      <c r="G2273" s="164">
        <v>15629</v>
      </c>
      <c r="H2273" s="164">
        <v>54932</v>
      </c>
      <c r="I2273" s="164">
        <v>2823</v>
      </c>
      <c r="J2273" s="164">
        <v>4841</v>
      </c>
    </row>
    <row r="2274" spans="1:10" ht="14.5" x14ac:dyDescent="0.35">
      <c r="A2274" s="162">
        <v>24066</v>
      </c>
      <c r="B2274" s="162" t="s">
        <v>2467</v>
      </c>
      <c r="D2274" s="163">
        <v>19.399999999999999</v>
      </c>
      <c r="E2274" s="163" t="s">
        <v>195</v>
      </c>
      <c r="F2274" s="162">
        <v>2021</v>
      </c>
      <c r="G2274" s="164">
        <v>3751089</v>
      </c>
      <c r="H2274" s="164">
        <v>0</v>
      </c>
      <c r="I2274" s="164">
        <v>0</v>
      </c>
      <c r="J2274" s="164">
        <v>0</v>
      </c>
    </row>
    <row r="2275" spans="1:10" ht="14.5" x14ac:dyDescent="0.35">
      <c r="A2275" s="162">
        <v>24066</v>
      </c>
      <c r="B2275" s="162" t="s">
        <v>2468</v>
      </c>
      <c r="D2275" s="163">
        <v>21.2</v>
      </c>
      <c r="E2275" s="163" t="s">
        <v>195</v>
      </c>
      <c r="F2275" s="162">
        <v>2021</v>
      </c>
      <c r="G2275" s="164">
        <v>825595</v>
      </c>
      <c r="H2275" s="164">
        <v>18556</v>
      </c>
      <c r="I2275" s="164">
        <v>1333</v>
      </c>
      <c r="J2275" s="164">
        <v>1689</v>
      </c>
    </row>
    <row r="2276" spans="1:10" ht="14.5" x14ac:dyDescent="0.35">
      <c r="A2276" s="162">
        <v>24074</v>
      </c>
      <c r="B2276" s="162" t="s">
        <v>2469</v>
      </c>
      <c r="D2276" s="163">
        <v>1</v>
      </c>
      <c r="E2276" s="163" t="s">
        <v>195</v>
      </c>
      <c r="F2276" s="162">
        <v>2021</v>
      </c>
      <c r="G2276" s="164">
        <v>379201</v>
      </c>
      <c r="H2276" s="164">
        <v>2916</v>
      </c>
      <c r="I2276" s="164">
        <v>20</v>
      </c>
      <c r="J2276" s="164">
        <v>116</v>
      </c>
    </row>
    <row r="2277" spans="1:10" ht="14.5" x14ac:dyDescent="0.35">
      <c r="A2277" s="162">
        <v>24074</v>
      </c>
      <c r="B2277" s="162" t="s">
        <v>2470</v>
      </c>
      <c r="D2277" s="163">
        <v>2.1</v>
      </c>
      <c r="E2277" s="163" t="s">
        <v>195</v>
      </c>
      <c r="F2277" s="162">
        <v>2021</v>
      </c>
      <c r="G2277" s="164">
        <v>770645</v>
      </c>
      <c r="H2277" s="164">
        <v>4685</v>
      </c>
      <c r="I2277" s="164">
        <v>265</v>
      </c>
      <c r="J2277" s="164">
        <v>441</v>
      </c>
    </row>
    <row r="2278" spans="1:10" ht="14.5" x14ac:dyDescent="0.35">
      <c r="A2278" s="162">
        <v>24074</v>
      </c>
      <c r="B2278" s="162" t="s">
        <v>2471</v>
      </c>
      <c r="D2278" s="163">
        <v>3</v>
      </c>
      <c r="E2278" s="163" t="s">
        <v>195</v>
      </c>
      <c r="F2278" s="162">
        <v>2021</v>
      </c>
      <c r="G2278" s="164">
        <v>1834099</v>
      </c>
      <c r="H2278" s="164">
        <v>13737</v>
      </c>
      <c r="I2278" s="164">
        <v>1145</v>
      </c>
      <c r="J2278" s="164">
        <v>836</v>
      </c>
    </row>
    <row r="2279" spans="1:10" ht="14.5" x14ac:dyDescent="0.35">
      <c r="A2279" s="162">
        <v>24074</v>
      </c>
      <c r="B2279" s="162" t="s">
        <v>2472</v>
      </c>
      <c r="D2279" s="163">
        <v>5.0999999999999996</v>
      </c>
      <c r="E2279" s="163" t="s">
        <v>195</v>
      </c>
      <c r="F2279" s="162">
        <v>2021</v>
      </c>
      <c r="G2279" s="164">
        <v>7658792</v>
      </c>
      <c r="H2279" s="164">
        <v>82497</v>
      </c>
      <c r="I2279" s="164">
        <v>7055</v>
      </c>
      <c r="J2279" s="164">
        <v>6728</v>
      </c>
    </row>
    <row r="2280" spans="1:10" ht="14.5" x14ac:dyDescent="0.35">
      <c r="A2280" s="162">
        <v>24074</v>
      </c>
      <c r="B2280" s="162" t="s">
        <v>2473</v>
      </c>
      <c r="D2280" s="163">
        <v>5.2</v>
      </c>
      <c r="E2280" s="163" t="s">
        <v>195</v>
      </c>
      <c r="F2280" s="162">
        <v>2021</v>
      </c>
      <c r="G2280" s="164">
        <v>6068516</v>
      </c>
      <c r="H2280" s="164">
        <v>90125</v>
      </c>
      <c r="I2280" s="164">
        <v>7462</v>
      </c>
      <c r="J2280" s="164">
        <v>6272</v>
      </c>
    </row>
    <row r="2281" spans="1:10" ht="14.5" x14ac:dyDescent="0.35">
      <c r="A2281" s="162">
        <v>24074</v>
      </c>
      <c r="B2281" s="162" t="s">
        <v>2474</v>
      </c>
      <c r="D2281" s="163">
        <v>9</v>
      </c>
      <c r="E2281" s="163" t="s">
        <v>195</v>
      </c>
      <c r="F2281" s="162">
        <v>2021</v>
      </c>
      <c r="G2281" s="164">
        <v>25965330</v>
      </c>
      <c r="H2281" s="164">
        <v>206227</v>
      </c>
      <c r="I2281" s="164">
        <v>15439</v>
      </c>
      <c r="J2281" s="164">
        <v>15444</v>
      </c>
    </row>
    <row r="2282" spans="1:10" ht="14.5" x14ac:dyDescent="0.35">
      <c r="A2282" s="162">
        <v>24074</v>
      </c>
      <c r="B2282" s="162" t="s">
        <v>2475</v>
      </c>
      <c r="D2282" s="163">
        <v>17.100000000000001</v>
      </c>
      <c r="E2282" s="163" t="s">
        <v>195</v>
      </c>
      <c r="F2282" s="162">
        <v>2021</v>
      </c>
      <c r="G2282" s="164">
        <v>42308064</v>
      </c>
      <c r="H2282" s="164">
        <v>484244</v>
      </c>
      <c r="I2282" s="164">
        <v>17286</v>
      </c>
      <c r="J2282" s="164">
        <v>37150</v>
      </c>
    </row>
    <row r="2283" spans="1:10" ht="14.5" x14ac:dyDescent="0.35">
      <c r="A2283" s="162">
        <v>24074</v>
      </c>
      <c r="B2283" s="162" t="s">
        <v>2476</v>
      </c>
      <c r="D2283" s="163">
        <v>17.2</v>
      </c>
      <c r="E2283" s="163" t="s">
        <v>195</v>
      </c>
      <c r="F2283" s="162">
        <v>2021</v>
      </c>
      <c r="G2283" s="164">
        <v>29966</v>
      </c>
      <c r="H2283" s="164">
        <v>186</v>
      </c>
      <c r="I2283" s="164">
        <v>0</v>
      </c>
      <c r="J2283" s="164">
        <v>-795</v>
      </c>
    </row>
    <row r="2284" spans="1:10" ht="14.5" x14ac:dyDescent="0.35">
      <c r="A2284" s="162">
        <v>24074</v>
      </c>
      <c r="B2284" s="162" t="s">
        <v>2477</v>
      </c>
      <c r="D2284" s="163">
        <v>18</v>
      </c>
      <c r="E2284" s="163" t="s">
        <v>195</v>
      </c>
      <c r="F2284" s="162">
        <v>2021</v>
      </c>
      <c r="G2284" s="164">
        <v>426661</v>
      </c>
      <c r="H2284" s="164">
        <v>3781</v>
      </c>
      <c r="I2284" s="164">
        <v>0</v>
      </c>
      <c r="J2284" s="164">
        <v>-54</v>
      </c>
    </row>
    <row r="2285" spans="1:10" ht="14.5" x14ac:dyDescent="0.35">
      <c r="A2285" s="162">
        <v>24074</v>
      </c>
      <c r="B2285" s="162" t="s">
        <v>2478</v>
      </c>
      <c r="D2285" s="163">
        <v>19.3</v>
      </c>
      <c r="E2285" s="163" t="s">
        <v>195</v>
      </c>
      <c r="F2285" s="162">
        <v>2021</v>
      </c>
      <c r="G2285" s="164">
        <v>10066</v>
      </c>
      <c r="H2285" s="164">
        <v>62243</v>
      </c>
      <c r="I2285" s="164">
        <v>3202</v>
      </c>
      <c r="J2285" s="164">
        <v>5309</v>
      </c>
    </row>
    <row r="2286" spans="1:10" ht="14.5" x14ac:dyDescent="0.35">
      <c r="A2286" s="162">
        <v>24074</v>
      </c>
      <c r="B2286" s="162" t="s">
        <v>2479</v>
      </c>
      <c r="D2286" s="163">
        <v>19.399999999999999</v>
      </c>
      <c r="E2286" s="163" t="s">
        <v>195</v>
      </c>
      <c r="F2286" s="162">
        <v>2021</v>
      </c>
      <c r="G2286" s="164">
        <v>2129712</v>
      </c>
      <c r="H2286" s="164">
        <v>0</v>
      </c>
      <c r="I2286" s="164">
        <v>0</v>
      </c>
      <c r="J2286" s="164">
        <v>0</v>
      </c>
    </row>
    <row r="2287" spans="1:10" ht="14.5" x14ac:dyDescent="0.35">
      <c r="A2287" s="162">
        <v>24074</v>
      </c>
      <c r="B2287" s="162" t="s">
        <v>2480</v>
      </c>
      <c r="D2287" s="163">
        <v>21.2</v>
      </c>
      <c r="E2287" s="163" t="s">
        <v>195</v>
      </c>
      <c r="F2287" s="162">
        <v>2021</v>
      </c>
      <c r="G2287" s="164">
        <v>522768</v>
      </c>
      <c r="H2287" s="164">
        <v>23954</v>
      </c>
      <c r="I2287" s="164">
        <v>1721</v>
      </c>
      <c r="J2287" s="164">
        <v>2134</v>
      </c>
    </row>
    <row r="2288" spans="1:10" ht="14.5" x14ac:dyDescent="0.35">
      <c r="A2288" s="162">
        <v>24074</v>
      </c>
      <c r="B2288" s="162" t="s">
        <v>2481</v>
      </c>
      <c r="D2288" s="163">
        <v>23</v>
      </c>
      <c r="E2288" s="163" t="s">
        <v>195</v>
      </c>
      <c r="F2288" s="162">
        <v>2021</v>
      </c>
      <c r="G2288" s="164">
        <v>515709</v>
      </c>
      <c r="H2288" s="164">
        <v>9196</v>
      </c>
      <c r="I2288" s="164">
        <v>0</v>
      </c>
      <c r="J2288" s="164">
        <v>423</v>
      </c>
    </row>
    <row r="2289" spans="1:10" ht="14.5" x14ac:dyDescent="0.35">
      <c r="A2289" s="162">
        <v>24074</v>
      </c>
      <c r="B2289" s="162" t="s">
        <v>2482</v>
      </c>
      <c r="D2289" s="163">
        <v>24</v>
      </c>
      <c r="E2289" s="163" t="s">
        <v>195</v>
      </c>
      <c r="F2289" s="162">
        <v>2021</v>
      </c>
      <c r="G2289" s="164">
        <v>5860599</v>
      </c>
      <c r="H2289" s="164">
        <v>159515</v>
      </c>
      <c r="I2289" s="164">
        <v>30593</v>
      </c>
      <c r="J2289" s="164">
        <v>17428</v>
      </c>
    </row>
    <row r="2290" spans="1:10" ht="14.5" x14ac:dyDescent="0.35">
      <c r="A2290" s="162">
        <v>24082</v>
      </c>
      <c r="B2290" s="162" t="s">
        <v>2483</v>
      </c>
      <c r="D2290" s="163">
        <v>1</v>
      </c>
      <c r="E2290" s="163" t="s">
        <v>195</v>
      </c>
      <c r="F2290" s="162">
        <v>2021</v>
      </c>
      <c r="G2290" s="164">
        <v>856452</v>
      </c>
      <c r="H2290" s="164">
        <v>17382</v>
      </c>
      <c r="I2290" s="164">
        <v>81</v>
      </c>
      <c r="J2290" s="164">
        <v>1604</v>
      </c>
    </row>
    <row r="2291" spans="1:10" ht="14.5" x14ac:dyDescent="0.35">
      <c r="A2291" s="162">
        <v>24082</v>
      </c>
      <c r="B2291" s="162" t="s">
        <v>2484</v>
      </c>
      <c r="D2291" s="163">
        <v>2.1</v>
      </c>
      <c r="E2291" s="163" t="s">
        <v>195</v>
      </c>
      <c r="F2291" s="162">
        <v>2021</v>
      </c>
      <c r="G2291" s="164">
        <v>2753421</v>
      </c>
      <c r="H2291" s="164">
        <v>33051</v>
      </c>
      <c r="I2291" s="164">
        <v>1949</v>
      </c>
      <c r="J2291" s="164">
        <v>3852</v>
      </c>
    </row>
    <row r="2292" spans="1:10" ht="14.5" x14ac:dyDescent="0.35">
      <c r="A2292" s="162">
        <v>24082</v>
      </c>
      <c r="B2292" s="162" t="s">
        <v>2485</v>
      </c>
      <c r="D2292" s="163">
        <v>3</v>
      </c>
      <c r="E2292" s="163" t="s">
        <v>195</v>
      </c>
      <c r="F2292" s="162">
        <v>2021</v>
      </c>
      <c r="G2292" s="164">
        <v>5277930</v>
      </c>
      <c r="H2292" s="164">
        <v>85245</v>
      </c>
      <c r="I2292" s="164">
        <v>7023</v>
      </c>
      <c r="J2292" s="164">
        <v>5193</v>
      </c>
    </row>
    <row r="2293" spans="1:10" ht="14.5" x14ac:dyDescent="0.35">
      <c r="A2293" s="162">
        <v>24082</v>
      </c>
      <c r="B2293" s="162" t="s">
        <v>2486</v>
      </c>
      <c r="D2293" s="163">
        <v>5.0999999999999996</v>
      </c>
      <c r="E2293" s="163" t="s">
        <v>195</v>
      </c>
      <c r="F2293" s="162">
        <v>2021</v>
      </c>
      <c r="G2293" s="164">
        <v>54791325</v>
      </c>
      <c r="H2293" s="164">
        <v>693000</v>
      </c>
      <c r="I2293" s="164">
        <v>59241</v>
      </c>
      <c r="J2293" s="164">
        <v>57281</v>
      </c>
    </row>
    <row r="2294" spans="1:10" ht="14.5" x14ac:dyDescent="0.35">
      <c r="A2294" s="162">
        <v>24082</v>
      </c>
      <c r="B2294" s="162" t="s">
        <v>2487</v>
      </c>
      <c r="D2294" s="163">
        <v>5.2</v>
      </c>
      <c r="E2294" s="163" t="s">
        <v>195</v>
      </c>
      <c r="F2294" s="162">
        <v>2021</v>
      </c>
      <c r="G2294" s="164">
        <v>48812300</v>
      </c>
      <c r="H2294" s="164">
        <v>710146</v>
      </c>
      <c r="I2294" s="164">
        <v>58221</v>
      </c>
      <c r="J2294" s="164">
        <v>48940</v>
      </c>
    </row>
    <row r="2295" spans="1:10" ht="14.5" x14ac:dyDescent="0.35">
      <c r="A2295" s="162">
        <v>24082</v>
      </c>
      <c r="B2295" s="162" t="s">
        <v>2488</v>
      </c>
      <c r="D2295" s="163">
        <v>9</v>
      </c>
      <c r="E2295" s="163" t="s">
        <v>195</v>
      </c>
      <c r="F2295" s="162">
        <v>2021</v>
      </c>
      <c r="G2295" s="164">
        <v>255616</v>
      </c>
      <c r="H2295" s="164">
        <v>1286</v>
      </c>
      <c r="I2295" s="164">
        <v>96</v>
      </c>
      <c r="J2295" s="164">
        <v>103</v>
      </c>
    </row>
    <row r="2296" spans="1:10" ht="14.5" x14ac:dyDescent="0.35">
      <c r="A2296" s="162">
        <v>24082</v>
      </c>
      <c r="B2296" s="162" t="s">
        <v>2489</v>
      </c>
      <c r="D2296" s="163">
        <v>17.100000000000001</v>
      </c>
      <c r="E2296" s="163" t="s">
        <v>195</v>
      </c>
      <c r="F2296" s="162">
        <v>2021</v>
      </c>
      <c r="G2296" s="164">
        <v>13943097</v>
      </c>
      <c r="H2296" s="164">
        <v>130962</v>
      </c>
      <c r="I2296" s="164">
        <v>4733</v>
      </c>
      <c r="J2296" s="164">
        <v>10713</v>
      </c>
    </row>
    <row r="2297" spans="1:10" ht="14.5" x14ac:dyDescent="0.35">
      <c r="A2297" s="162">
        <v>24082</v>
      </c>
      <c r="B2297" s="162" t="s">
        <v>2490</v>
      </c>
      <c r="D2297" s="163">
        <v>17.2</v>
      </c>
      <c r="E2297" s="163" t="s">
        <v>195</v>
      </c>
      <c r="F2297" s="162">
        <v>2021</v>
      </c>
      <c r="G2297" s="164">
        <v>135163</v>
      </c>
      <c r="H2297" s="164">
        <v>630</v>
      </c>
      <c r="I2297" s="164">
        <v>0</v>
      </c>
      <c r="J2297" s="164">
        <v>-7</v>
      </c>
    </row>
    <row r="2298" spans="1:10" ht="14.5" x14ac:dyDescent="0.35">
      <c r="A2298" s="162">
        <v>24082</v>
      </c>
      <c r="B2298" s="162" t="s">
        <v>2491</v>
      </c>
      <c r="D2298" s="163">
        <v>18</v>
      </c>
      <c r="E2298" s="163" t="s">
        <v>195</v>
      </c>
      <c r="F2298" s="162">
        <v>2021</v>
      </c>
      <c r="G2298" s="164">
        <v>5243245</v>
      </c>
      <c r="H2298" s="164">
        <v>43187</v>
      </c>
      <c r="I2298" s="164">
        <v>0</v>
      </c>
      <c r="J2298" s="164">
        <v>0</v>
      </c>
    </row>
    <row r="2299" spans="1:10" ht="14.5" x14ac:dyDescent="0.35">
      <c r="A2299" s="162">
        <v>24082</v>
      </c>
      <c r="B2299" s="162" t="s">
        <v>2492</v>
      </c>
      <c r="D2299" s="163">
        <v>19.3</v>
      </c>
      <c r="E2299" s="163" t="s">
        <v>195</v>
      </c>
      <c r="F2299" s="162">
        <v>2021</v>
      </c>
      <c r="G2299" s="164">
        <v>191094</v>
      </c>
      <c r="H2299" s="164">
        <v>443512</v>
      </c>
      <c r="I2299" s="164">
        <v>22736</v>
      </c>
      <c r="J2299" s="164">
        <v>38978</v>
      </c>
    </row>
    <row r="2300" spans="1:10" ht="14.5" x14ac:dyDescent="0.35">
      <c r="A2300" s="162">
        <v>24082</v>
      </c>
      <c r="B2300" s="162" t="s">
        <v>2493</v>
      </c>
      <c r="D2300" s="163">
        <v>19.399999999999999</v>
      </c>
      <c r="E2300" s="163" t="s">
        <v>195</v>
      </c>
      <c r="F2300" s="162">
        <v>2021</v>
      </c>
      <c r="G2300" s="164">
        <v>37754050</v>
      </c>
      <c r="H2300" s="164">
        <v>0</v>
      </c>
      <c r="I2300" s="164">
        <v>0</v>
      </c>
      <c r="J2300" s="164">
        <v>0</v>
      </c>
    </row>
    <row r="2301" spans="1:10" ht="14.5" x14ac:dyDescent="0.35">
      <c r="A2301" s="162">
        <v>24082</v>
      </c>
      <c r="B2301" s="162" t="s">
        <v>2494</v>
      </c>
      <c r="D2301" s="163">
        <v>21.2</v>
      </c>
      <c r="E2301" s="163" t="s">
        <v>195</v>
      </c>
      <c r="F2301" s="162">
        <v>2021</v>
      </c>
      <c r="G2301" s="164">
        <v>8920490</v>
      </c>
      <c r="H2301" s="164">
        <v>155850</v>
      </c>
      <c r="I2301" s="164">
        <v>11186</v>
      </c>
      <c r="J2301" s="164">
        <v>14172</v>
      </c>
    </row>
    <row r="2302" spans="1:10" ht="14.5" x14ac:dyDescent="0.35">
      <c r="A2302" s="162">
        <v>24104</v>
      </c>
      <c r="B2302" s="162" t="s">
        <v>2495</v>
      </c>
      <c r="D2302" s="163">
        <v>24</v>
      </c>
      <c r="E2302" s="163" t="s">
        <v>195</v>
      </c>
      <c r="F2302" s="162">
        <v>2021</v>
      </c>
      <c r="G2302" s="164">
        <v>292596</v>
      </c>
      <c r="H2302" s="164">
        <v>25381</v>
      </c>
      <c r="I2302" s="164">
        <v>5402</v>
      </c>
      <c r="J2302" s="164">
        <v>4719</v>
      </c>
    </row>
    <row r="2303" spans="1:10" ht="14.5" x14ac:dyDescent="0.35">
      <c r="A2303" s="162">
        <v>24112</v>
      </c>
      <c r="B2303" s="162" t="s">
        <v>2496</v>
      </c>
      <c r="D2303" s="163">
        <v>1</v>
      </c>
      <c r="E2303" s="163" t="s">
        <v>195</v>
      </c>
      <c r="F2303" s="162">
        <v>2021</v>
      </c>
      <c r="G2303" s="164">
        <v>1845</v>
      </c>
      <c r="H2303" s="164">
        <v>14876</v>
      </c>
      <c r="I2303" s="164">
        <v>696</v>
      </c>
      <c r="J2303" s="164">
        <v>2178</v>
      </c>
    </row>
    <row r="2304" spans="1:10" ht="14.5" x14ac:dyDescent="0.35">
      <c r="A2304" s="162">
        <v>24112</v>
      </c>
      <c r="B2304" s="162" t="s">
        <v>2497</v>
      </c>
      <c r="D2304" s="163">
        <v>2.1</v>
      </c>
      <c r="E2304" s="163" t="s">
        <v>195</v>
      </c>
      <c r="F2304" s="162">
        <v>2021</v>
      </c>
      <c r="G2304" s="164">
        <v>7195</v>
      </c>
      <c r="H2304" s="164">
        <v>15579</v>
      </c>
      <c r="I2304" s="164">
        <v>777</v>
      </c>
      <c r="J2304" s="164">
        <v>2237</v>
      </c>
    </row>
    <row r="2305" spans="1:10" ht="14.5" x14ac:dyDescent="0.35">
      <c r="A2305" s="162">
        <v>24112</v>
      </c>
      <c r="B2305" s="162" t="s">
        <v>2498</v>
      </c>
      <c r="D2305" s="163">
        <v>5.0999999999999996</v>
      </c>
      <c r="E2305" s="163" t="s">
        <v>195</v>
      </c>
      <c r="F2305" s="162">
        <v>2021</v>
      </c>
      <c r="G2305" s="164">
        <v>281682</v>
      </c>
      <c r="H2305" s="164">
        <v>174122</v>
      </c>
      <c r="I2305" s="164">
        <v>14528</v>
      </c>
      <c r="J2305" s="164">
        <v>17756</v>
      </c>
    </row>
    <row r="2306" spans="1:10" ht="14.5" x14ac:dyDescent="0.35">
      <c r="A2306" s="162">
        <v>24112</v>
      </c>
      <c r="B2306" s="162" t="s">
        <v>2499</v>
      </c>
      <c r="D2306" s="163">
        <v>5.2</v>
      </c>
      <c r="E2306" s="163" t="s">
        <v>195</v>
      </c>
      <c r="F2306" s="162">
        <v>2021</v>
      </c>
      <c r="G2306" s="164">
        <v>317310</v>
      </c>
      <c r="H2306" s="164">
        <v>119708</v>
      </c>
      <c r="I2306" s="164">
        <v>9985</v>
      </c>
      <c r="J2306" s="164">
        <v>12203</v>
      </c>
    </row>
    <row r="2307" spans="1:10" ht="14.5" x14ac:dyDescent="0.35">
      <c r="A2307" s="162">
        <v>24112</v>
      </c>
      <c r="B2307" s="162" t="s">
        <v>2500</v>
      </c>
      <c r="D2307" s="163">
        <v>9</v>
      </c>
      <c r="E2307" s="163" t="s">
        <v>195</v>
      </c>
      <c r="F2307" s="162">
        <v>2021</v>
      </c>
      <c r="G2307" s="164">
        <v>1015</v>
      </c>
      <c r="H2307" s="164">
        <v>32687</v>
      </c>
      <c r="I2307" s="164">
        <v>2711</v>
      </c>
      <c r="J2307" s="164">
        <v>3993</v>
      </c>
    </row>
    <row r="2308" spans="1:10" ht="14.5" x14ac:dyDescent="0.35">
      <c r="A2308" s="162">
        <v>24112</v>
      </c>
      <c r="B2308" s="162" t="s">
        <v>2501</v>
      </c>
      <c r="D2308" s="163">
        <v>17.100000000000001</v>
      </c>
      <c r="E2308" s="163" t="s">
        <v>195</v>
      </c>
      <c r="F2308" s="162">
        <v>2021</v>
      </c>
      <c r="G2308" s="164">
        <v>180483</v>
      </c>
      <c r="H2308" s="164">
        <v>111664</v>
      </c>
      <c r="I2308" s="164">
        <v>8815</v>
      </c>
      <c r="J2308" s="164">
        <v>14176</v>
      </c>
    </row>
    <row r="2309" spans="1:10" ht="14.5" x14ac:dyDescent="0.35">
      <c r="A2309" s="162">
        <v>24112</v>
      </c>
      <c r="B2309" s="162" t="s">
        <v>2502</v>
      </c>
      <c r="D2309" s="163">
        <v>17.2</v>
      </c>
      <c r="E2309" s="163" t="s">
        <v>195</v>
      </c>
      <c r="F2309" s="162">
        <v>2021</v>
      </c>
      <c r="G2309" s="164">
        <v>0</v>
      </c>
      <c r="H2309" s="164">
        <v>2999</v>
      </c>
      <c r="I2309" s="164">
        <v>0</v>
      </c>
      <c r="J2309" s="164">
        <v>0</v>
      </c>
    </row>
    <row r="2310" spans="1:10" ht="14.5" x14ac:dyDescent="0.35">
      <c r="A2310" s="162">
        <v>24112</v>
      </c>
      <c r="B2310" s="162" t="s">
        <v>2503</v>
      </c>
      <c r="D2310" s="163">
        <v>18</v>
      </c>
      <c r="E2310" s="163" t="s">
        <v>195</v>
      </c>
      <c r="F2310" s="162">
        <v>2021</v>
      </c>
      <c r="G2310" s="164">
        <v>3814</v>
      </c>
      <c r="H2310" s="164">
        <v>3699</v>
      </c>
      <c r="I2310" s="164">
        <v>296</v>
      </c>
      <c r="J2310" s="164">
        <v>555</v>
      </c>
    </row>
    <row r="2311" spans="1:10" ht="14.5" x14ac:dyDescent="0.35">
      <c r="A2311" s="162">
        <v>24112</v>
      </c>
      <c r="B2311" s="162" t="s">
        <v>2504</v>
      </c>
      <c r="D2311" s="163">
        <v>19.3</v>
      </c>
      <c r="E2311" s="163" t="s">
        <v>195</v>
      </c>
      <c r="F2311" s="162">
        <v>2021</v>
      </c>
      <c r="G2311" s="164">
        <v>649</v>
      </c>
      <c r="H2311" s="164">
        <v>143915</v>
      </c>
      <c r="I2311" s="164">
        <v>10427</v>
      </c>
      <c r="J2311" s="164">
        <v>14961</v>
      </c>
    </row>
    <row r="2312" spans="1:10" ht="14.5" x14ac:dyDescent="0.35">
      <c r="A2312" s="162">
        <v>24112</v>
      </c>
      <c r="B2312" s="162" t="s">
        <v>2505</v>
      </c>
      <c r="D2312" s="163">
        <v>19.399999999999999</v>
      </c>
      <c r="E2312" s="163" t="s">
        <v>195</v>
      </c>
      <c r="F2312" s="162">
        <v>2021</v>
      </c>
      <c r="G2312" s="164">
        <v>145919</v>
      </c>
      <c r="H2312" s="164">
        <v>0</v>
      </c>
      <c r="I2312" s="164">
        <v>0</v>
      </c>
      <c r="J2312" s="164">
        <v>0</v>
      </c>
    </row>
    <row r="2313" spans="1:10" ht="14.5" x14ac:dyDescent="0.35">
      <c r="A2313" s="162">
        <v>24112</v>
      </c>
      <c r="B2313" s="162" t="s">
        <v>2506</v>
      </c>
      <c r="D2313" s="163">
        <v>21.2</v>
      </c>
      <c r="E2313" s="163" t="s">
        <v>195</v>
      </c>
      <c r="F2313" s="162">
        <v>2021</v>
      </c>
      <c r="G2313" s="164">
        <v>55622</v>
      </c>
      <c r="H2313" s="164">
        <v>49615</v>
      </c>
      <c r="I2313" s="164">
        <v>3770</v>
      </c>
      <c r="J2313" s="164">
        <v>5590</v>
      </c>
    </row>
    <row r="2314" spans="1:10" ht="14.5" x14ac:dyDescent="0.35">
      <c r="A2314" s="162">
        <v>24112</v>
      </c>
      <c r="B2314" s="162" t="s">
        <v>2507</v>
      </c>
      <c r="D2314" s="163">
        <v>23</v>
      </c>
      <c r="E2314" s="163" t="s">
        <v>195</v>
      </c>
      <c r="F2314" s="162">
        <v>2021</v>
      </c>
      <c r="G2314" s="164">
        <v>1850</v>
      </c>
      <c r="H2314" s="164">
        <v>927</v>
      </c>
      <c r="I2314" s="164">
        <v>161</v>
      </c>
      <c r="J2314" s="164">
        <v>230</v>
      </c>
    </row>
    <row r="2315" spans="1:10" ht="14.5" x14ac:dyDescent="0.35">
      <c r="A2315" s="162">
        <v>24112</v>
      </c>
      <c r="B2315" s="162" t="s">
        <v>2508</v>
      </c>
      <c r="D2315" s="163">
        <v>24</v>
      </c>
      <c r="E2315" s="163" t="s">
        <v>195</v>
      </c>
      <c r="F2315" s="162">
        <v>2021</v>
      </c>
      <c r="G2315" s="164">
        <v>8892122</v>
      </c>
      <c r="H2315" s="164">
        <v>50484</v>
      </c>
      <c r="I2315" s="164">
        <v>6559</v>
      </c>
      <c r="J2315" s="164">
        <v>6092</v>
      </c>
    </row>
    <row r="2316" spans="1:10" ht="14.5" x14ac:dyDescent="0.35">
      <c r="A2316" s="162">
        <v>24120</v>
      </c>
      <c r="B2316" s="162" t="s">
        <v>2509</v>
      </c>
      <c r="D2316" s="163">
        <v>1</v>
      </c>
      <c r="E2316" s="163" t="s">
        <v>195</v>
      </c>
      <c r="F2316" s="162">
        <v>2021</v>
      </c>
      <c r="G2316" s="164">
        <v>330</v>
      </c>
      <c r="H2316" s="164">
        <v>965</v>
      </c>
      <c r="I2316" s="164">
        <v>53</v>
      </c>
      <c r="J2316" s="164">
        <v>273</v>
      </c>
    </row>
    <row r="2317" spans="1:10" ht="14.5" x14ac:dyDescent="0.35">
      <c r="A2317" s="162">
        <v>24120</v>
      </c>
      <c r="B2317" s="162" t="s">
        <v>2510</v>
      </c>
      <c r="D2317" s="163">
        <v>2.1</v>
      </c>
      <c r="E2317" s="163" t="s">
        <v>195</v>
      </c>
      <c r="F2317" s="162">
        <v>2021</v>
      </c>
      <c r="G2317" s="164">
        <v>188</v>
      </c>
      <c r="H2317" s="164">
        <v>1119</v>
      </c>
      <c r="I2317" s="164">
        <v>62</v>
      </c>
      <c r="J2317" s="164">
        <v>288</v>
      </c>
    </row>
    <row r="2318" spans="1:10" ht="14.5" x14ac:dyDescent="0.35">
      <c r="A2318" s="162">
        <v>24120</v>
      </c>
      <c r="B2318" s="162" t="s">
        <v>2511</v>
      </c>
      <c r="D2318" s="163">
        <v>5.0999999999999996</v>
      </c>
      <c r="E2318" s="163" t="s">
        <v>195</v>
      </c>
      <c r="F2318" s="162">
        <v>2021</v>
      </c>
      <c r="G2318" s="164">
        <v>34403</v>
      </c>
      <c r="H2318" s="164">
        <v>37497</v>
      </c>
      <c r="I2318" s="164">
        <v>2892</v>
      </c>
      <c r="J2318" s="164">
        <v>3681</v>
      </c>
    </row>
    <row r="2319" spans="1:10" ht="14.5" x14ac:dyDescent="0.35">
      <c r="A2319" s="162">
        <v>24120</v>
      </c>
      <c r="B2319" s="162" t="s">
        <v>2512</v>
      </c>
      <c r="D2319" s="163">
        <v>5.2</v>
      </c>
      <c r="E2319" s="163" t="s">
        <v>195</v>
      </c>
      <c r="F2319" s="162">
        <v>2021</v>
      </c>
      <c r="G2319" s="164">
        <v>41559</v>
      </c>
      <c r="H2319" s="164">
        <v>27910</v>
      </c>
      <c r="I2319" s="164">
        <v>1991</v>
      </c>
      <c r="J2319" s="164">
        <v>2530</v>
      </c>
    </row>
    <row r="2320" spans="1:10" ht="14.5" x14ac:dyDescent="0.35">
      <c r="A2320" s="162">
        <v>24120</v>
      </c>
      <c r="B2320" s="162" t="s">
        <v>2513</v>
      </c>
      <c r="D2320" s="163">
        <v>17.100000000000001</v>
      </c>
      <c r="E2320" s="163" t="s">
        <v>195</v>
      </c>
      <c r="F2320" s="162">
        <v>2021</v>
      </c>
      <c r="G2320" s="164">
        <v>33102</v>
      </c>
      <c r="H2320" s="164">
        <v>23787</v>
      </c>
      <c r="I2320" s="164">
        <v>1689</v>
      </c>
      <c r="J2320" s="164">
        <v>3654</v>
      </c>
    </row>
    <row r="2321" spans="1:10" ht="14.5" x14ac:dyDescent="0.35">
      <c r="A2321" s="162">
        <v>24120</v>
      </c>
      <c r="B2321" s="162" t="s">
        <v>2514</v>
      </c>
      <c r="D2321" s="163">
        <v>17.2</v>
      </c>
      <c r="E2321" s="163" t="s">
        <v>195</v>
      </c>
      <c r="F2321" s="162">
        <v>2021</v>
      </c>
      <c r="G2321" s="164">
        <v>0</v>
      </c>
      <c r="H2321" s="164">
        <v>893</v>
      </c>
      <c r="I2321" s="164">
        <v>0</v>
      </c>
      <c r="J2321" s="164">
        <v>0</v>
      </c>
    </row>
    <row r="2322" spans="1:10" ht="14.5" x14ac:dyDescent="0.35">
      <c r="A2322" s="162">
        <v>24120</v>
      </c>
      <c r="B2322" s="162" t="s">
        <v>2515</v>
      </c>
      <c r="D2322" s="163">
        <v>19.3</v>
      </c>
      <c r="E2322" s="163" t="s">
        <v>195</v>
      </c>
      <c r="F2322" s="162">
        <v>2021</v>
      </c>
      <c r="G2322" s="164">
        <v>189</v>
      </c>
      <c r="H2322" s="164">
        <v>24451</v>
      </c>
      <c r="I2322" s="164">
        <v>1634</v>
      </c>
      <c r="J2322" s="164">
        <v>2522</v>
      </c>
    </row>
    <row r="2323" spans="1:10" ht="14.5" x14ac:dyDescent="0.35">
      <c r="A2323" s="162">
        <v>24120</v>
      </c>
      <c r="B2323" s="162" t="s">
        <v>2516</v>
      </c>
      <c r="D2323" s="163">
        <v>19.399999999999999</v>
      </c>
      <c r="E2323" s="163" t="s">
        <v>195</v>
      </c>
      <c r="F2323" s="162">
        <v>2021</v>
      </c>
      <c r="G2323" s="164">
        <v>49767</v>
      </c>
      <c r="H2323" s="164">
        <v>0</v>
      </c>
      <c r="I2323" s="164">
        <v>0</v>
      </c>
      <c r="J2323" s="164">
        <v>0</v>
      </c>
    </row>
    <row r="2324" spans="1:10" ht="14.5" x14ac:dyDescent="0.35">
      <c r="A2324" s="162">
        <v>24120</v>
      </c>
      <c r="B2324" s="162" t="s">
        <v>2517</v>
      </c>
      <c r="D2324" s="163">
        <v>21.2</v>
      </c>
      <c r="E2324" s="163" t="s">
        <v>195</v>
      </c>
      <c r="F2324" s="162">
        <v>2021</v>
      </c>
      <c r="G2324" s="164">
        <v>18509</v>
      </c>
      <c r="H2324" s="164">
        <v>9288</v>
      </c>
      <c r="I2324" s="164">
        <v>666</v>
      </c>
      <c r="J2324" s="164">
        <v>1070</v>
      </c>
    </row>
    <row r="2325" spans="1:10" ht="14.5" x14ac:dyDescent="0.35">
      <c r="A2325" s="162">
        <v>24139</v>
      </c>
      <c r="B2325" s="162" t="s">
        <v>2518</v>
      </c>
      <c r="D2325" s="163">
        <v>17.100000000000001</v>
      </c>
      <c r="E2325" s="163" t="s">
        <v>195</v>
      </c>
      <c r="F2325" s="162">
        <v>2021</v>
      </c>
      <c r="G2325" s="164">
        <v>1959098</v>
      </c>
      <c r="H2325" s="164">
        <v>19621</v>
      </c>
      <c r="I2325" s="164">
        <v>0</v>
      </c>
      <c r="J2325" s="164">
        <v>1192</v>
      </c>
    </row>
    <row r="2326" spans="1:10" ht="14.5" x14ac:dyDescent="0.35">
      <c r="A2326" s="162">
        <v>24139</v>
      </c>
      <c r="B2326" s="162" t="s">
        <v>2519</v>
      </c>
      <c r="D2326" s="163">
        <v>17.2</v>
      </c>
      <c r="E2326" s="163" t="s">
        <v>195</v>
      </c>
      <c r="F2326" s="162">
        <v>2021</v>
      </c>
      <c r="G2326" s="164">
        <v>0</v>
      </c>
      <c r="H2326" s="164">
        <v>320</v>
      </c>
      <c r="I2326" s="164">
        <v>0</v>
      </c>
      <c r="J2326" s="164">
        <v>0</v>
      </c>
    </row>
    <row r="2327" spans="1:10" ht="14.5" x14ac:dyDescent="0.35">
      <c r="A2327" s="162">
        <v>24139</v>
      </c>
      <c r="B2327" s="162" t="s">
        <v>2520</v>
      </c>
      <c r="D2327" s="163">
        <v>19.3</v>
      </c>
      <c r="E2327" s="163" t="s">
        <v>195</v>
      </c>
      <c r="F2327" s="162">
        <v>2021</v>
      </c>
      <c r="G2327" s="164">
        <v>0</v>
      </c>
      <c r="H2327" s="164">
        <v>12779</v>
      </c>
      <c r="I2327" s="164">
        <v>0</v>
      </c>
      <c r="J2327" s="164">
        <v>852</v>
      </c>
    </row>
    <row r="2328" spans="1:10" ht="14.5" x14ac:dyDescent="0.35">
      <c r="A2328" s="162">
        <v>24139</v>
      </c>
      <c r="B2328" s="162" t="s">
        <v>2521</v>
      </c>
      <c r="D2328" s="163">
        <v>19.399999999999999</v>
      </c>
      <c r="E2328" s="163" t="s">
        <v>195</v>
      </c>
      <c r="F2328" s="162">
        <v>2021</v>
      </c>
      <c r="G2328" s="164">
        <v>2440451</v>
      </c>
      <c r="H2328" s="164">
        <v>0</v>
      </c>
      <c r="I2328" s="164">
        <v>0</v>
      </c>
      <c r="J2328" s="164">
        <v>0</v>
      </c>
    </row>
    <row r="2329" spans="1:10" ht="14.5" x14ac:dyDescent="0.35">
      <c r="A2329" s="162">
        <v>24139</v>
      </c>
      <c r="B2329" s="162" t="s">
        <v>2522</v>
      </c>
      <c r="D2329" s="163">
        <v>21.2</v>
      </c>
      <c r="E2329" s="163" t="s">
        <v>195</v>
      </c>
      <c r="F2329" s="162">
        <v>2021</v>
      </c>
      <c r="G2329" s="164">
        <v>386187</v>
      </c>
      <c r="H2329" s="164">
        <v>2689</v>
      </c>
      <c r="I2329" s="164">
        <v>0</v>
      </c>
      <c r="J2329" s="164">
        <v>274</v>
      </c>
    </row>
    <row r="2330" spans="1:10" ht="14.5" x14ac:dyDescent="0.35">
      <c r="A2330" s="162">
        <v>24147</v>
      </c>
      <c r="B2330" s="162" t="s">
        <v>2523</v>
      </c>
      <c r="D2330" s="163">
        <v>9</v>
      </c>
      <c r="E2330" s="163" t="s">
        <v>195</v>
      </c>
      <c r="F2330" s="162">
        <v>2021</v>
      </c>
      <c r="G2330" s="164">
        <v>13636657</v>
      </c>
      <c r="H2330" s="164">
        <v>116784</v>
      </c>
      <c r="I2330" s="164">
        <v>50</v>
      </c>
      <c r="J2330" s="164">
        <v>19</v>
      </c>
    </row>
    <row r="2331" spans="1:10" ht="14.5" x14ac:dyDescent="0.35">
      <c r="A2331" s="162">
        <v>24147</v>
      </c>
      <c r="B2331" s="162" t="s">
        <v>2524</v>
      </c>
      <c r="D2331" s="163">
        <v>17.100000000000001</v>
      </c>
      <c r="E2331" s="163" t="s">
        <v>195</v>
      </c>
      <c r="F2331" s="162">
        <v>2021</v>
      </c>
      <c r="G2331" s="164">
        <v>16030706</v>
      </c>
      <c r="H2331" s="164">
        <v>245826</v>
      </c>
      <c r="I2331" s="164">
        <v>5591</v>
      </c>
      <c r="J2331" s="164">
        <v>2011</v>
      </c>
    </row>
    <row r="2332" spans="1:10" ht="14.5" x14ac:dyDescent="0.35">
      <c r="A2332" s="162">
        <v>24147</v>
      </c>
      <c r="B2332" s="162" t="s">
        <v>2525</v>
      </c>
      <c r="D2332" s="163">
        <v>17.2</v>
      </c>
      <c r="E2332" s="163" t="s">
        <v>195</v>
      </c>
      <c r="F2332" s="162">
        <v>2021</v>
      </c>
      <c r="G2332" s="164">
        <v>30429429</v>
      </c>
      <c r="H2332" s="164">
        <v>334984</v>
      </c>
      <c r="I2332" s="164">
        <v>484</v>
      </c>
      <c r="J2332" s="164">
        <v>469</v>
      </c>
    </row>
    <row r="2333" spans="1:10" ht="14.5" x14ac:dyDescent="0.35">
      <c r="A2333" s="162">
        <v>24147</v>
      </c>
      <c r="B2333" s="162" t="s">
        <v>2526</v>
      </c>
      <c r="D2333" s="163">
        <v>18</v>
      </c>
      <c r="E2333" s="163" t="s">
        <v>195</v>
      </c>
      <c r="F2333" s="162">
        <v>2021</v>
      </c>
      <c r="G2333" s="164">
        <v>29439</v>
      </c>
      <c r="H2333" s="164">
        <v>610</v>
      </c>
      <c r="I2333" s="164">
        <v>14</v>
      </c>
      <c r="J2333" s="164">
        <v>378</v>
      </c>
    </row>
    <row r="2334" spans="1:10" ht="14.5" x14ac:dyDescent="0.35">
      <c r="A2334" s="162">
        <v>24147</v>
      </c>
      <c r="B2334" s="162" t="s">
        <v>2527</v>
      </c>
      <c r="D2334" s="163">
        <v>19.3</v>
      </c>
      <c r="E2334" s="163" t="s">
        <v>195</v>
      </c>
      <c r="F2334" s="162">
        <v>2021</v>
      </c>
      <c r="G2334" s="164">
        <v>11427</v>
      </c>
      <c r="H2334" s="164">
        <v>593387</v>
      </c>
      <c r="I2334" s="164">
        <v>14095</v>
      </c>
      <c r="J2334" s="164">
        <v>5843</v>
      </c>
    </row>
    <row r="2335" spans="1:10" ht="14.5" x14ac:dyDescent="0.35">
      <c r="A2335" s="162">
        <v>24147</v>
      </c>
      <c r="B2335" s="162" t="s">
        <v>2528</v>
      </c>
      <c r="D2335" s="163">
        <v>19.399999999999999</v>
      </c>
      <c r="E2335" s="163" t="s">
        <v>195</v>
      </c>
      <c r="F2335" s="162">
        <v>2021</v>
      </c>
      <c r="G2335" s="164">
        <v>53130923</v>
      </c>
      <c r="H2335" s="164">
        <v>0</v>
      </c>
      <c r="I2335" s="164">
        <v>0</v>
      </c>
      <c r="J2335" s="164">
        <v>0</v>
      </c>
    </row>
    <row r="2336" spans="1:10" ht="14.5" x14ac:dyDescent="0.35">
      <c r="A2336" s="162">
        <v>24147</v>
      </c>
      <c r="B2336" s="162" t="s">
        <v>2529</v>
      </c>
      <c r="D2336" s="163">
        <v>21.2</v>
      </c>
      <c r="E2336" s="163" t="s">
        <v>195</v>
      </c>
      <c r="F2336" s="162">
        <v>2021</v>
      </c>
      <c r="G2336" s="164">
        <v>4898184</v>
      </c>
      <c r="H2336" s="164">
        <v>55389</v>
      </c>
      <c r="I2336" s="164">
        <v>1382</v>
      </c>
      <c r="J2336" s="164">
        <v>601</v>
      </c>
    </row>
    <row r="2337" spans="1:10" ht="14.5" x14ac:dyDescent="0.35">
      <c r="A2337" s="162">
        <v>24147</v>
      </c>
      <c r="B2337" s="162" t="s">
        <v>2530</v>
      </c>
      <c r="D2337" s="163">
        <v>23</v>
      </c>
      <c r="E2337" s="163" t="s">
        <v>195</v>
      </c>
      <c r="F2337" s="162">
        <v>2021</v>
      </c>
      <c r="G2337" s="164">
        <v>100</v>
      </c>
      <c r="H2337" s="164">
        <v>437</v>
      </c>
      <c r="I2337" s="164">
        <v>51</v>
      </c>
      <c r="J2337" s="164">
        <v>1</v>
      </c>
    </row>
    <row r="2338" spans="1:10" ht="14.5" x14ac:dyDescent="0.35">
      <c r="A2338" s="162">
        <v>24147</v>
      </c>
      <c r="B2338" s="162" t="s">
        <v>2531</v>
      </c>
      <c r="D2338" s="163">
        <v>24</v>
      </c>
      <c r="E2338" s="163" t="s">
        <v>195</v>
      </c>
      <c r="F2338" s="162">
        <v>2021</v>
      </c>
      <c r="G2338" s="164">
        <v>598789</v>
      </c>
      <c r="H2338" s="164">
        <v>16137</v>
      </c>
      <c r="I2338" s="164">
        <v>2706</v>
      </c>
      <c r="J2338" s="164">
        <v>0</v>
      </c>
    </row>
    <row r="2339" spans="1:10" ht="14.5" x14ac:dyDescent="0.35">
      <c r="A2339" s="162">
        <v>24260</v>
      </c>
      <c r="B2339" s="162" t="s">
        <v>2532</v>
      </c>
      <c r="D2339" s="163">
        <v>4</v>
      </c>
      <c r="E2339" s="163" t="s">
        <v>195</v>
      </c>
      <c r="F2339" s="162">
        <v>2021</v>
      </c>
      <c r="G2339" s="164">
        <v>2628746</v>
      </c>
      <c r="H2339" s="164">
        <v>10336</v>
      </c>
      <c r="I2339" s="164">
        <v>241</v>
      </c>
      <c r="J2339" s="164">
        <v>718</v>
      </c>
    </row>
    <row r="2340" spans="1:10" ht="14.5" x14ac:dyDescent="0.35">
      <c r="A2340" s="162">
        <v>24260</v>
      </c>
      <c r="B2340" s="162" t="s">
        <v>2533</v>
      </c>
      <c r="D2340" s="163">
        <v>9</v>
      </c>
      <c r="E2340" s="163" t="s">
        <v>195</v>
      </c>
      <c r="F2340" s="162">
        <v>2021</v>
      </c>
      <c r="G2340" s="164">
        <v>28279482</v>
      </c>
      <c r="H2340" s="164">
        <v>73670</v>
      </c>
      <c r="I2340" s="164">
        <v>1716</v>
      </c>
      <c r="J2340" s="164">
        <v>4733</v>
      </c>
    </row>
    <row r="2341" spans="1:10" ht="14.5" x14ac:dyDescent="0.35">
      <c r="A2341" s="162">
        <v>24260</v>
      </c>
      <c r="B2341" s="162" t="s">
        <v>2534</v>
      </c>
      <c r="D2341" s="163">
        <v>17.100000000000001</v>
      </c>
      <c r="E2341" s="163" t="s">
        <v>195</v>
      </c>
      <c r="F2341" s="162">
        <v>2021</v>
      </c>
      <c r="G2341" s="164">
        <v>4892603</v>
      </c>
      <c r="H2341" s="164">
        <v>20282</v>
      </c>
      <c r="I2341" s="164">
        <v>472</v>
      </c>
      <c r="J2341" s="164">
        <v>1383</v>
      </c>
    </row>
    <row r="2342" spans="1:10" ht="14.5" x14ac:dyDescent="0.35">
      <c r="A2342" s="162">
        <v>24260</v>
      </c>
      <c r="B2342" s="162" t="s">
        <v>2535</v>
      </c>
      <c r="D2342" s="163">
        <v>17.2</v>
      </c>
      <c r="E2342" s="163" t="s">
        <v>195</v>
      </c>
      <c r="F2342" s="162">
        <v>2021</v>
      </c>
      <c r="G2342" s="164">
        <v>0</v>
      </c>
      <c r="H2342" s="164">
        <v>935</v>
      </c>
      <c r="I2342" s="164">
        <v>0</v>
      </c>
      <c r="J2342" s="164">
        <v>61</v>
      </c>
    </row>
    <row r="2343" spans="1:10" ht="14.5" x14ac:dyDescent="0.35">
      <c r="A2343" s="162">
        <v>24376</v>
      </c>
      <c r="B2343" s="162" t="s">
        <v>2536</v>
      </c>
      <c r="D2343" s="163">
        <v>1</v>
      </c>
      <c r="E2343" s="163" t="s">
        <v>195</v>
      </c>
      <c r="F2343" s="162">
        <v>2021</v>
      </c>
      <c r="G2343" s="164">
        <v>248430</v>
      </c>
      <c r="H2343" s="164">
        <v>5285</v>
      </c>
      <c r="I2343" s="164">
        <v>23</v>
      </c>
      <c r="J2343" s="164">
        <v>66</v>
      </c>
    </row>
    <row r="2344" spans="1:10" ht="14.5" x14ac:dyDescent="0.35">
      <c r="A2344" s="162">
        <v>24376</v>
      </c>
      <c r="B2344" s="162" t="s">
        <v>2537</v>
      </c>
      <c r="D2344" s="163">
        <v>2.1</v>
      </c>
      <c r="E2344" s="163" t="s">
        <v>195</v>
      </c>
      <c r="F2344" s="162">
        <v>2021</v>
      </c>
      <c r="G2344" s="164">
        <v>1197042</v>
      </c>
      <c r="H2344" s="164">
        <v>8142</v>
      </c>
      <c r="I2344" s="164">
        <v>36</v>
      </c>
      <c r="J2344" s="164">
        <v>102</v>
      </c>
    </row>
    <row r="2345" spans="1:10" ht="14.5" x14ac:dyDescent="0.35">
      <c r="A2345" s="162">
        <v>24376</v>
      </c>
      <c r="B2345" s="162" t="s">
        <v>2538</v>
      </c>
      <c r="D2345" s="163">
        <v>4</v>
      </c>
      <c r="E2345" s="163" t="s">
        <v>195</v>
      </c>
      <c r="F2345" s="162">
        <v>2021</v>
      </c>
      <c r="G2345" s="164">
        <v>135710743</v>
      </c>
      <c r="H2345" s="164">
        <v>438977</v>
      </c>
      <c r="I2345" s="164">
        <v>1980</v>
      </c>
      <c r="J2345" s="164">
        <v>5520</v>
      </c>
    </row>
    <row r="2346" spans="1:10" ht="14.5" x14ac:dyDescent="0.35">
      <c r="A2346" s="162">
        <v>24376</v>
      </c>
      <c r="B2346" s="162" t="s">
        <v>2539</v>
      </c>
      <c r="D2346" s="163">
        <v>9</v>
      </c>
      <c r="E2346" s="163" t="s">
        <v>195</v>
      </c>
      <c r="F2346" s="162">
        <v>2021</v>
      </c>
      <c r="G2346" s="164">
        <v>93303</v>
      </c>
      <c r="H2346" s="164">
        <v>1071</v>
      </c>
      <c r="I2346" s="164">
        <v>5</v>
      </c>
      <c r="J2346" s="164">
        <v>13</v>
      </c>
    </row>
    <row r="2347" spans="1:10" ht="14.5" x14ac:dyDescent="0.35">
      <c r="A2347" s="162">
        <v>24376</v>
      </c>
      <c r="B2347" s="162" t="s">
        <v>2540</v>
      </c>
      <c r="D2347" s="163">
        <v>17.100000000000001</v>
      </c>
      <c r="E2347" s="163" t="s">
        <v>195</v>
      </c>
      <c r="F2347" s="162">
        <v>2021</v>
      </c>
      <c r="G2347" s="164">
        <v>769319</v>
      </c>
      <c r="H2347" s="164">
        <v>10851</v>
      </c>
      <c r="I2347" s="164">
        <v>49</v>
      </c>
      <c r="J2347" s="164">
        <v>136</v>
      </c>
    </row>
    <row r="2348" spans="1:10" ht="14.5" x14ac:dyDescent="0.35">
      <c r="A2348" s="162">
        <v>24376</v>
      </c>
      <c r="B2348" s="162" t="s">
        <v>2541</v>
      </c>
      <c r="D2348" s="163">
        <v>19.100000000000001</v>
      </c>
      <c r="E2348" s="163" t="s">
        <v>195</v>
      </c>
      <c r="F2348" s="162">
        <v>2021</v>
      </c>
      <c r="G2348" s="164">
        <v>0</v>
      </c>
      <c r="H2348" s="164">
        <v>1756</v>
      </c>
      <c r="I2348" s="164">
        <v>8</v>
      </c>
      <c r="J2348" s="164">
        <v>22</v>
      </c>
    </row>
    <row r="2349" spans="1:10" ht="14.5" x14ac:dyDescent="0.35">
      <c r="A2349" s="162">
        <v>24376</v>
      </c>
      <c r="B2349" s="162" t="s">
        <v>2542</v>
      </c>
      <c r="D2349" s="163">
        <v>19.2</v>
      </c>
      <c r="E2349" s="163" t="s">
        <v>195</v>
      </c>
      <c r="F2349" s="162">
        <v>2021</v>
      </c>
      <c r="G2349" s="164">
        <v>178756</v>
      </c>
      <c r="H2349" s="164">
        <v>0</v>
      </c>
      <c r="I2349" s="164">
        <v>0</v>
      </c>
      <c r="J2349" s="164">
        <v>0</v>
      </c>
    </row>
    <row r="2350" spans="1:10" ht="14.5" x14ac:dyDescent="0.35">
      <c r="A2350" s="162">
        <v>24376</v>
      </c>
      <c r="B2350" s="162" t="s">
        <v>2543</v>
      </c>
      <c r="D2350" s="163">
        <v>19.3</v>
      </c>
      <c r="E2350" s="163" t="s">
        <v>195</v>
      </c>
      <c r="F2350" s="162">
        <v>2021</v>
      </c>
      <c r="G2350" s="164">
        <v>3306</v>
      </c>
      <c r="H2350" s="164">
        <v>5121</v>
      </c>
      <c r="I2350" s="164">
        <v>23</v>
      </c>
      <c r="J2350" s="164">
        <v>64</v>
      </c>
    </row>
    <row r="2351" spans="1:10" ht="14.5" x14ac:dyDescent="0.35">
      <c r="A2351" s="162">
        <v>24376</v>
      </c>
      <c r="B2351" s="162" t="s">
        <v>2544</v>
      </c>
      <c r="D2351" s="163">
        <v>19.399999999999999</v>
      </c>
      <c r="E2351" s="163" t="s">
        <v>195</v>
      </c>
      <c r="F2351" s="162">
        <v>2021</v>
      </c>
      <c r="G2351" s="164">
        <v>535501</v>
      </c>
      <c r="H2351" s="164">
        <v>0</v>
      </c>
      <c r="I2351" s="164">
        <v>0</v>
      </c>
      <c r="J2351" s="164">
        <v>0</v>
      </c>
    </row>
    <row r="2352" spans="1:10" ht="14.5" x14ac:dyDescent="0.35">
      <c r="A2352" s="162">
        <v>24376</v>
      </c>
      <c r="B2352" s="162" t="s">
        <v>2545</v>
      </c>
      <c r="D2352" s="163">
        <v>21.1</v>
      </c>
      <c r="E2352" s="163" t="s">
        <v>195</v>
      </c>
      <c r="F2352" s="162">
        <v>2021</v>
      </c>
      <c r="G2352" s="164">
        <v>114894</v>
      </c>
      <c r="H2352" s="164">
        <v>788</v>
      </c>
      <c r="I2352" s="164">
        <v>4</v>
      </c>
      <c r="J2352" s="164">
        <v>10</v>
      </c>
    </row>
    <row r="2353" spans="1:10" ht="14.5" x14ac:dyDescent="0.35">
      <c r="A2353" s="162">
        <v>24376</v>
      </c>
      <c r="B2353" s="162" t="s">
        <v>2546</v>
      </c>
      <c r="D2353" s="163">
        <v>21.2</v>
      </c>
      <c r="E2353" s="163" t="s">
        <v>195</v>
      </c>
      <c r="F2353" s="162">
        <v>2021</v>
      </c>
      <c r="G2353" s="164">
        <v>84169</v>
      </c>
      <c r="H2353" s="164">
        <v>803</v>
      </c>
      <c r="I2353" s="164">
        <v>4</v>
      </c>
      <c r="J2353" s="164">
        <v>10</v>
      </c>
    </row>
    <row r="2354" spans="1:10" ht="14.5" x14ac:dyDescent="0.35">
      <c r="A2354" s="162">
        <v>24392</v>
      </c>
      <c r="B2354" s="162" t="s">
        <v>2547</v>
      </c>
      <c r="D2354" s="163">
        <v>19.100000000000001</v>
      </c>
      <c r="E2354" s="163" t="s">
        <v>195</v>
      </c>
      <c r="F2354" s="162">
        <v>2021</v>
      </c>
      <c r="G2354" s="164">
        <v>22657354</v>
      </c>
      <c r="H2354" s="164">
        <v>797532</v>
      </c>
      <c r="I2354" s="164">
        <v>83585</v>
      </c>
      <c r="J2354" s="164">
        <v>36508</v>
      </c>
    </row>
    <row r="2355" spans="1:10" ht="14.5" x14ac:dyDescent="0.35">
      <c r="A2355" s="162">
        <v>24392</v>
      </c>
      <c r="B2355" s="162" t="s">
        <v>2548</v>
      </c>
      <c r="D2355" s="163">
        <v>19.2</v>
      </c>
      <c r="E2355" s="163" t="s">
        <v>195</v>
      </c>
      <c r="F2355" s="162">
        <v>2021</v>
      </c>
      <c r="G2355" s="164">
        <v>774874703</v>
      </c>
      <c r="H2355" s="164">
        <v>0</v>
      </c>
      <c r="I2355" s="164">
        <v>0</v>
      </c>
      <c r="J2355" s="164">
        <v>0</v>
      </c>
    </row>
    <row r="2356" spans="1:10" ht="14.5" x14ac:dyDescent="0.35">
      <c r="A2356" s="162">
        <v>24392</v>
      </c>
      <c r="B2356" s="162" t="s">
        <v>2549</v>
      </c>
      <c r="D2356" s="163">
        <v>19.3</v>
      </c>
      <c r="E2356" s="163" t="s">
        <v>195</v>
      </c>
      <c r="F2356" s="162">
        <v>2021</v>
      </c>
      <c r="G2356" s="164">
        <v>0</v>
      </c>
      <c r="H2356" s="164">
        <v>23623</v>
      </c>
      <c r="I2356" s="164">
        <v>3176</v>
      </c>
      <c r="J2356" s="164">
        <v>1387</v>
      </c>
    </row>
    <row r="2357" spans="1:10" ht="14.5" x14ac:dyDescent="0.35">
      <c r="A2357" s="162">
        <v>24392</v>
      </c>
      <c r="B2357" s="162" t="s">
        <v>2550</v>
      </c>
      <c r="D2357" s="163">
        <v>19.399999999999999</v>
      </c>
      <c r="E2357" s="163" t="s">
        <v>195</v>
      </c>
      <c r="F2357" s="162">
        <v>2021</v>
      </c>
      <c r="G2357" s="164">
        <v>23623237</v>
      </c>
      <c r="H2357" s="164">
        <v>0</v>
      </c>
      <c r="I2357" s="164">
        <v>0</v>
      </c>
      <c r="J2357" s="164">
        <v>0</v>
      </c>
    </row>
    <row r="2358" spans="1:10" ht="14.5" x14ac:dyDescent="0.35">
      <c r="A2358" s="162">
        <v>24392</v>
      </c>
      <c r="B2358" s="162" t="s">
        <v>2551</v>
      </c>
      <c r="D2358" s="163">
        <v>21.1</v>
      </c>
      <c r="E2358" s="163" t="s">
        <v>195</v>
      </c>
      <c r="F2358" s="162">
        <v>2021</v>
      </c>
      <c r="G2358" s="164">
        <v>563874745</v>
      </c>
      <c r="H2358" s="164">
        <v>563875</v>
      </c>
      <c r="I2358" s="164">
        <v>58350</v>
      </c>
      <c r="J2358" s="164">
        <v>25486</v>
      </c>
    </row>
    <row r="2359" spans="1:10" ht="14.5" x14ac:dyDescent="0.35">
      <c r="A2359" s="162">
        <v>24392</v>
      </c>
      <c r="B2359" s="162" t="s">
        <v>2552</v>
      </c>
      <c r="D2359" s="163">
        <v>21.2</v>
      </c>
      <c r="E2359" s="163" t="s">
        <v>195</v>
      </c>
      <c r="F2359" s="162">
        <v>2021</v>
      </c>
      <c r="G2359" s="164">
        <v>6025885</v>
      </c>
      <c r="H2359" s="164">
        <v>6026</v>
      </c>
      <c r="I2359" s="164">
        <v>853</v>
      </c>
      <c r="J2359" s="164">
        <v>373</v>
      </c>
    </row>
    <row r="2360" spans="1:10" ht="14.5" x14ac:dyDescent="0.35">
      <c r="A2360" s="162">
        <v>24414</v>
      </c>
      <c r="B2360" s="162" t="s">
        <v>2553</v>
      </c>
      <c r="D2360" s="163">
        <v>1</v>
      </c>
      <c r="E2360" s="163" t="s">
        <v>195</v>
      </c>
      <c r="F2360" s="162">
        <v>2021</v>
      </c>
      <c r="G2360" s="164">
        <v>2983249</v>
      </c>
      <c r="H2360" s="164">
        <v>21647</v>
      </c>
      <c r="I2360" s="164">
        <v>1426</v>
      </c>
      <c r="J2360" s="164">
        <v>2471</v>
      </c>
    </row>
    <row r="2361" spans="1:10" ht="14.5" x14ac:dyDescent="0.35">
      <c r="A2361" s="162">
        <v>24414</v>
      </c>
      <c r="B2361" s="162" t="s">
        <v>2554</v>
      </c>
      <c r="D2361" s="163">
        <v>2.1</v>
      </c>
      <c r="E2361" s="163" t="s">
        <v>195</v>
      </c>
      <c r="F2361" s="162">
        <v>2021</v>
      </c>
      <c r="G2361" s="164">
        <v>3393522</v>
      </c>
      <c r="H2361" s="164">
        <v>24226</v>
      </c>
      <c r="I2361" s="164">
        <v>1086</v>
      </c>
      <c r="J2361" s="164">
        <v>1881</v>
      </c>
    </row>
    <row r="2362" spans="1:10" ht="14.5" x14ac:dyDescent="0.35">
      <c r="A2362" s="162">
        <v>24414</v>
      </c>
      <c r="B2362" s="162" t="s">
        <v>2555</v>
      </c>
      <c r="D2362" s="163">
        <v>5.0999999999999996</v>
      </c>
      <c r="E2362" s="163" t="s">
        <v>195</v>
      </c>
      <c r="F2362" s="162">
        <v>2021</v>
      </c>
      <c r="G2362" s="164">
        <v>11849174</v>
      </c>
      <c r="H2362" s="164">
        <v>93274</v>
      </c>
      <c r="I2362" s="164">
        <v>4067</v>
      </c>
      <c r="J2362" s="164">
        <v>7049</v>
      </c>
    </row>
    <row r="2363" spans="1:10" ht="14.5" x14ac:dyDescent="0.35">
      <c r="A2363" s="162">
        <v>24414</v>
      </c>
      <c r="B2363" s="162" t="s">
        <v>2556</v>
      </c>
      <c r="D2363" s="163">
        <v>5.2</v>
      </c>
      <c r="E2363" s="163" t="s">
        <v>195</v>
      </c>
      <c r="F2363" s="162">
        <v>2021</v>
      </c>
      <c r="G2363" s="164">
        <v>3937412</v>
      </c>
      <c r="H2363" s="164">
        <v>52161</v>
      </c>
      <c r="I2363" s="164">
        <v>2559</v>
      </c>
      <c r="J2363" s="164">
        <v>4333</v>
      </c>
    </row>
    <row r="2364" spans="1:10" ht="14.5" x14ac:dyDescent="0.35">
      <c r="A2364" s="162">
        <v>24414</v>
      </c>
      <c r="B2364" s="162" t="s">
        <v>2557</v>
      </c>
      <c r="D2364" s="163">
        <v>9</v>
      </c>
      <c r="E2364" s="163" t="s">
        <v>195</v>
      </c>
      <c r="F2364" s="162">
        <v>2021</v>
      </c>
      <c r="G2364" s="164">
        <v>53177</v>
      </c>
      <c r="H2364" s="164">
        <v>3017</v>
      </c>
      <c r="I2364" s="164">
        <v>308</v>
      </c>
      <c r="J2364" s="164">
        <v>534</v>
      </c>
    </row>
    <row r="2365" spans="1:10" ht="14.5" x14ac:dyDescent="0.35">
      <c r="A2365" s="162">
        <v>24414</v>
      </c>
      <c r="B2365" s="162" t="s">
        <v>2558</v>
      </c>
      <c r="D2365" s="163">
        <v>17.100000000000001</v>
      </c>
      <c r="E2365" s="163" t="s">
        <v>195</v>
      </c>
      <c r="F2365" s="162">
        <v>2021</v>
      </c>
      <c r="G2365" s="164">
        <v>2649863</v>
      </c>
      <c r="H2365" s="164">
        <v>34614</v>
      </c>
      <c r="I2365" s="164">
        <v>3349</v>
      </c>
      <c r="J2365" s="164">
        <v>5803</v>
      </c>
    </row>
    <row r="2366" spans="1:10" ht="14.5" x14ac:dyDescent="0.35">
      <c r="A2366" s="162">
        <v>24414</v>
      </c>
      <c r="B2366" s="162" t="s">
        <v>2559</v>
      </c>
      <c r="D2366" s="163">
        <v>18</v>
      </c>
      <c r="E2366" s="163" t="s">
        <v>195</v>
      </c>
      <c r="F2366" s="162">
        <v>2021</v>
      </c>
      <c r="G2366" s="164">
        <v>108801</v>
      </c>
      <c r="H2366" s="164">
        <v>881</v>
      </c>
      <c r="I2366" s="164">
        <v>71</v>
      </c>
      <c r="J2366" s="164">
        <v>122</v>
      </c>
    </row>
    <row r="2367" spans="1:10" ht="14.5" x14ac:dyDescent="0.35">
      <c r="A2367" s="162">
        <v>24414</v>
      </c>
      <c r="B2367" s="162" t="s">
        <v>2560</v>
      </c>
      <c r="D2367" s="163">
        <v>19.3</v>
      </c>
      <c r="E2367" s="163" t="s">
        <v>195</v>
      </c>
      <c r="F2367" s="162">
        <v>2021</v>
      </c>
      <c r="G2367" s="164">
        <v>4033</v>
      </c>
      <c r="H2367" s="164">
        <v>35186</v>
      </c>
      <c r="I2367" s="164">
        <v>3088</v>
      </c>
      <c r="J2367" s="164">
        <v>5351</v>
      </c>
    </row>
    <row r="2368" spans="1:10" ht="14.5" x14ac:dyDescent="0.35">
      <c r="A2368" s="162">
        <v>24414</v>
      </c>
      <c r="B2368" s="162" t="s">
        <v>2561</v>
      </c>
      <c r="D2368" s="163">
        <v>19.399999999999999</v>
      </c>
      <c r="E2368" s="163" t="s">
        <v>195</v>
      </c>
      <c r="F2368" s="162">
        <v>2021</v>
      </c>
      <c r="G2368" s="164">
        <v>1636143</v>
      </c>
      <c r="H2368" s="164">
        <v>0</v>
      </c>
      <c r="I2368" s="164">
        <v>0</v>
      </c>
      <c r="J2368" s="164">
        <v>0</v>
      </c>
    </row>
    <row r="2369" spans="1:10" ht="14.5" x14ac:dyDescent="0.35">
      <c r="A2369" s="162">
        <v>24414</v>
      </c>
      <c r="B2369" s="162" t="s">
        <v>2562</v>
      </c>
      <c r="D2369" s="163">
        <v>21.2</v>
      </c>
      <c r="E2369" s="163" t="s">
        <v>195</v>
      </c>
      <c r="F2369" s="162">
        <v>2021</v>
      </c>
      <c r="G2369" s="164">
        <v>321420</v>
      </c>
      <c r="H2369" s="164">
        <v>8814</v>
      </c>
      <c r="I2369" s="164">
        <v>507</v>
      </c>
      <c r="J2369" s="164">
        <v>877</v>
      </c>
    </row>
    <row r="2370" spans="1:10" ht="14.5" x14ac:dyDescent="0.35">
      <c r="A2370" s="162">
        <v>24414</v>
      </c>
      <c r="B2370" s="162" t="s">
        <v>2563</v>
      </c>
      <c r="D2370" s="163">
        <v>23</v>
      </c>
      <c r="E2370" s="163" t="s">
        <v>195</v>
      </c>
      <c r="F2370" s="162">
        <v>2021</v>
      </c>
      <c r="G2370" s="164">
        <v>1950</v>
      </c>
      <c r="H2370" s="164">
        <v>139</v>
      </c>
      <c r="I2370" s="164">
        <v>0</v>
      </c>
      <c r="J2370" s="164">
        <v>5</v>
      </c>
    </row>
    <row r="2371" spans="1:10" ht="14.5" x14ac:dyDescent="0.35">
      <c r="A2371" s="162">
        <v>24414</v>
      </c>
      <c r="B2371" s="162" t="s">
        <v>2564</v>
      </c>
      <c r="D2371" s="163">
        <v>24</v>
      </c>
      <c r="E2371" s="163" t="s">
        <v>195</v>
      </c>
      <c r="F2371" s="162">
        <v>2021</v>
      </c>
      <c r="G2371" s="164">
        <v>137818</v>
      </c>
      <c r="H2371" s="164">
        <v>455</v>
      </c>
      <c r="I2371" s="164">
        <v>22</v>
      </c>
      <c r="J2371" s="164">
        <v>38</v>
      </c>
    </row>
    <row r="2372" spans="1:10" ht="14.5" x14ac:dyDescent="0.35">
      <c r="A2372" s="162">
        <v>24449</v>
      </c>
      <c r="B2372" s="162" t="s">
        <v>2565</v>
      </c>
      <c r="D2372" s="163">
        <v>1</v>
      </c>
      <c r="E2372" s="163" t="s">
        <v>195</v>
      </c>
      <c r="F2372" s="162">
        <v>2021</v>
      </c>
      <c r="G2372" s="164">
        <v>175436</v>
      </c>
      <c r="H2372" s="164">
        <v>1892</v>
      </c>
      <c r="I2372" s="164">
        <v>124</v>
      </c>
      <c r="J2372" s="164">
        <v>215</v>
      </c>
    </row>
    <row r="2373" spans="1:10" ht="14.5" x14ac:dyDescent="0.35">
      <c r="A2373" s="162">
        <v>24449</v>
      </c>
      <c r="B2373" s="162" t="s">
        <v>2566</v>
      </c>
      <c r="D2373" s="163">
        <v>2.1</v>
      </c>
      <c r="E2373" s="163" t="s">
        <v>195</v>
      </c>
      <c r="F2373" s="162">
        <v>2021</v>
      </c>
      <c r="G2373" s="164">
        <v>290885</v>
      </c>
      <c r="H2373" s="164">
        <v>2267</v>
      </c>
      <c r="I2373" s="164">
        <v>134</v>
      </c>
      <c r="J2373" s="164">
        <v>232</v>
      </c>
    </row>
    <row r="2374" spans="1:10" ht="14.5" x14ac:dyDescent="0.35">
      <c r="A2374" s="162">
        <v>24449</v>
      </c>
      <c r="B2374" s="162" t="s">
        <v>2567</v>
      </c>
      <c r="D2374" s="163">
        <v>5.0999999999999996</v>
      </c>
      <c r="E2374" s="163" t="s">
        <v>195</v>
      </c>
      <c r="F2374" s="162">
        <v>2021</v>
      </c>
      <c r="G2374" s="164">
        <v>3125194</v>
      </c>
      <c r="H2374" s="164">
        <v>35350</v>
      </c>
      <c r="I2374" s="164">
        <v>1608</v>
      </c>
      <c r="J2374" s="164">
        <v>2786</v>
      </c>
    </row>
    <row r="2375" spans="1:10" ht="14.5" x14ac:dyDescent="0.35">
      <c r="A2375" s="162">
        <v>24449</v>
      </c>
      <c r="B2375" s="162" t="s">
        <v>2568</v>
      </c>
      <c r="D2375" s="163">
        <v>5.2</v>
      </c>
      <c r="E2375" s="163" t="s">
        <v>195</v>
      </c>
      <c r="F2375" s="162">
        <v>2021</v>
      </c>
      <c r="G2375" s="164">
        <v>1219781</v>
      </c>
      <c r="H2375" s="164">
        <v>24489</v>
      </c>
      <c r="I2375" s="164">
        <v>1136</v>
      </c>
      <c r="J2375" s="164">
        <v>2069</v>
      </c>
    </row>
    <row r="2376" spans="1:10" ht="14.5" x14ac:dyDescent="0.35">
      <c r="A2376" s="162">
        <v>24449</v>
      </c>
      <c r="B2376" s="162" t="s">
        <v>2569</v>
      </c>
      <c r="D2376" s="163">
        <v>9</v>
      </c>
      <c r="E2376" s="163" t="s">
        <v>195</v>
      </c>
      <c r="F2376" s="162">
        <v>2021</v>
      </c>
      <c r="G2376" s="164">
        <v>25898</v>
      </c>
      <c r="H2376" s="164">
        <v>1763</v>
      </c>
      <c r="I2376" s="164">
        <v>263</v>
      </c>
      <c r="J2376" s="164">
        <v>455</v>
      </c>
    </row>
    <row r="2377" spans="1:10" ht="14.5" x14ac:dyDescent="0.35">
      <c r="A2377" s="162">
        <v>24449</v>
      </c>
      <c r="B2377" s="162" t="s">
        <v>2570</v>
      </c>
      <c r="D2377" s="163">
        <v>17.100000000000001</v>
      </c>
      <c r="E2377" s="163" t="s">
        <v>195</v>
      </c>
      <c r="F2377" s="162">
        <v>2021</v>
      </c>
      <c r="G2377" s="164">
        <v>441046</v>
      </c>
      <c r="H2377" s="164">
        <v>7096</v>
      </c>
      <c r="I2377" s="164">
        <v>715</v>
      </c>
      <c r="J2377" s="164">
        <v>1239</v>
      </c>
    </row>
    <row r="2378" spans="1:10" ht="14.5" x14ac:dyDescent="0.35">
      <c r="A2378" s="162">
        <v>24449</v>
      </c>
      <c r="B2378" s="162" t="s">
        <v>2571</v>
      </c>
      <c r="D2378" s="163">
        <v>18</v>
      </c>
      <c r="E2378" s="163" t="s">
        <v>195</v>
      </c>
      <c r="F2378" s="162">
        <v>2021</v>
      </c>
      <c r="G2378" s="164">
        <v>9890</v>
      </c>
      <c r="H2378" s="164">
        <v>604</v>
      </c>
      <c r="I2378" s="164">
        <v>47</v>
      </c>
      <c r="J2378" s="164">
        <v>82</v>
      </c>
    </row>
    <row r="2379" spans="1:10" ht="14.5" x14ac:dyDescent="0.35">
      <c r="A2379" s="162">
        <v>24449</v>
      </c>
      <c r="B2379" s="162" t="s">
        <v>2572</v>
      </c>
      <c r="D2379" s="163">
        <v>19.3</v>
      </c>
      <c r="E2379" s="163" t="s">
        <v>195</v>
      </c>
      <c r="F2379" s="162">
        <v>2021</v>
      </c>
      <c r="G2379" s="164">
        <v>1511</v>
      </c>
      <c r="H2379" s="164">
        <v>6939</v>
      </c>
      <c r="I2379" s="164">
        <v>545</v>
      </c>
      <c r="J2379" s="164">
        <v>944</v>
      </c>
    </row>
    <row r="2380" spans="1:10" ht="14.5" x14ac:dyDescent="0.35">
      <c r="A2380" s="162">
        <v>24449</v>
      </c>
      <c r="B2380" s="162" t="s">
        <v>2573</v>
      </c>
      <c r="D2380" s="163">
        <v>19.399999999999999</v>
      </c>
      <c r="E2380" s="163" t="s">
        <v>195</v>
      </c>
      <c r="F2380" s="162">
        <v>2021</v>
      </c>
      <c r="G2380" s="164">
        <v>414936</v>
      </c>
      <c r="H2380" s="164">
        <v>0</v>
      </c>
      <c r="I2380" s="164">
        <v>0</v>
      </c>
      <c r="J2380" s="164">
        <v>0</v>
      </c>
    </row>
    <row r="2381" spans="1:10" ht="14.5" x14ac:dyDescent="0.35">
      <c r="A2381" s="162">
        <v>24449</v>
      </c>
      <c r="B2381" s="162" t="s">
        <v>2574</v>
      </c>
      <c r="D2381" s="163">
        <v>21.2</v>
      </c>
      <c r="E2381" s="163" t="s">
        <v>195</v>
      </c>
      <c r="F2381" s="162">
        <v>2021</v>
      </c>
      <c r="G2381" s="164">
        <v>86565</v>
      </c>
      <c r="H2381" s="164">
        <v>2183</v>
      </c>
      <c r="I2381" s="164">
        <v>127</v>
      </c>
      <c r="J2381" s="164">
        <v>222</v>
      </c>
    </row>
    <row r="2382" spans="1:10" ht="14.5" x14ac:dyDescent="0.35">
      <c r="A2382" s="162">
        <v>24449</v>
      </c>
      <c r="B2382" s="162" t="s">
        <v>2575</v>
      </c>
      <c r="D2382" s="163">
        <v>23</v>
      </c>
      <c r="E2382" s="163" t="s">
        <v>195</v>
      </c>
      <c r="F2382" s="162">
        <v>2021</v>
      </c>
      <c r="G2382" s="164">
        <v>55</v>
      </c>
      <c r="H2382" s="164">
        <v>124</v>
      </c>
      <c r="I2382" s="164">
        <v>0</v>
      </c>
      <c r="J2382" s="164">
        <v>0</v>
      </c>
    </row>
    <row r="2383" spans="1:10" ht="14.5" x14ac:dyDescent="0.35">
      <c r="A2383" s="162">
        <v>24538</v>
      </c>
      <c r="B2383" s="162" t="s">
        <v>2576</v>
      </c>
      <c r="D2383" s="163">
        <v>1</v>
      </c>
      <c r="E2383" s="163" t="s">
        <v>195</v>
      </c>
      <c r="F2383" s="162">
        <v>2021</v>
      </c>
      <c r="G2383" s="164">
        <v>5960</v>
      </c>
      <c r="H2383" s="164">
        <v>7</v>
      </c>
      <c r="I2383" s="164">
        <v>0</v>
      </c>
      <c r="J2383" s="164">
        <v>0</v>
      </c>
    </row>
    <row r="2384" spans="1:10" ht="14.5" x14ac:dyDescent="0.35">
      <c r="A2384" s="162">
        <v>24538</v>
      </c>
      <c r="B2384" s="162" t="s">
        <v>2577</v>
      </c>
      <c r="D2384" s="163">
        <v>2.1</v>
      </c>
      <c r="E2384" s="163" t="s">
        <v>195</v>
      </c>
      <c r="F2384" s="162">
        <v>2021</v>
      </c>
      <c r="G2384" s="164">
        <v>11851</v>
      </c>
      <c r="H2384" s="164">
        <v>14</v>
      </c>
      <c r="I2384" s="164">
        <v>0</v>
      </c>
      <c r="J2384" s="164">
        <v>0</v>
      </c>
    </row>
    <row r="2385" spans="1:10" ht="14.5" x14ac:dyDescent="0.35">
      <c r="A2385" s="162">
        <v>24538</v>
      </c>
      <c r="B2385" s="162" t="s">
        <v>2578</v>
      </c>
      <c r="D2385" s="163">
        <v>5.0999999999999996</v>
      </c>
      <c r="E2385" s="163" t="s">
        <v>195</v>
      </c>
      <c r="F2385" s="162">
        <v>2021</v>
      </c>
      <c r="G2385" s="164">
        <v>214682</v>
      </c>
      <c r="H2385" s="164">
        <v>228</v>
      </c>
      <c r="I2385" s="164">
        <v>0</v>
      </c>
      <c r="J2385" s="164">
        <v>0</v>
      </c>
    </row>
    <row r="2386" spans="1:10" ht="14.5" x14ac:dyDescent="0.35">
      <c r="A2386" s="162">
        <v>24538</v>
      </c>
      <c r="B2386" s="162" t="s">
        <v>2579</v>
      </c>
      <c r="D2386" s="163">
        <v>5.2</v>
      </c>
      <c r="E2386" s="163" t="s">
        <v>195</v>
      </c>
      <c r="F2386" s="162">
        <v>2021</v>
      </c>
      <c r="G2386" s="164">
        <v>70212</v>
      </c>
      <c r="H2386" s="164">
        <v>91</v>
      </c>
      <c r="I2386" s="164">
        <v>0</v>
      </c>
      <c r="J2386" s="164">
        <v>0</v>
      </c>
    </row>
    <row r="2387" spans="1:10" ht="14.5" x14ac:dyDescent="0.35">
      <c r="A2387" s="162">
        <v>24538</v>
      </c>
      <c r="B2387" s="162" t="s">
        <v>2580</v>
      </c>
      <c r="D2387" s="163">
        <v>9</v>
      </c>
      <c r="E2387" s="163" t="s">
        <v>195</v>
      </c>
      <c r="F2387" s="162">
        <v>2021</v>
      </c>
      <c r="G2387" s="164">
        <v>1313</v>
      </c>
      <c r="H2387" s="164">
        <v>4</v>
      </c>
      <c r="I2387" s="164">
        <v>0</v>
      </c>
      <c r="J2387" s="164">
        <v>0</v>
      </c>
    </row>
    <row r="2388" spans="1:10" ht="14.5" x14ac:dyDescent="0.35">
      <c r="A2388" s="162">
        <v>24538</v>
      </c>
      <c r="B2388" s="162" t="s">
        <v>2581</v>
      </c>
      <c r="D2388" s="163">
        <v>18</v>
      </c>
      <c r="E2388" s="163" t="s">
        <v>195</v>
      </c>
      <c r="F2388" s="162">
        <v>2021</v>
      </c>
      <c r="G2388" s="164">
        <v>11768</v>
      </c>
      <c r="H2388" s="164">
        <v>13</v>
      </c>
      <c r="I2388" s="164">
        <v>0</v>
      </c>
      <c r="J2388" s="164">
        <v>0</v>
      </c>
    </row>
    <row r="2389" spans="1:10" ht="14.5" x14ac:dyDescent="0.35">
      <c r="A2389" s="162">
        <v>24538</v>
      </c>
      <c r="B2389" s="162" t="s">
        <v>2582</v>
      </c>
      <c r="D2389" s="163">
        <v>19.3</v>
      </c>
      <c r="E2389" s="163" t="s">
        <v>195</v>
      </c>
      <c r="F2389" s="162">
        <v>2021</v>
      </c>
      <c r="G2389" s="164">
        <v>423</v>
      </c>
      <c r="H2389" s="164">
        <v>213</v>
      </c>
      <c r="I2389" s="164">
        <v>0</v>
      </c>
      <c r="J2389" s="164">
        <v>0</v>
      </c>
    </row>
    <row r="2390" spans="1:10" ht="14.5" x14ac:dyDescent="0.35">
      <c r="A2390" s="162">
        <v>24538</v>
      </c>
      <c r="B2390" s="162" t="s">
        <v>2583</v>
      </c>
      <c r="D2390" s="163">
        <v>19.399999999999999</v>
      </c>
      <c r="E2390" s="163" t="s">
        <v>195</v>
      </c>
      <c r="F2390" s="162">
        <v>2021</v>
      </c>
      <c r="G2390" s="164">
        <v>223718</v>
      </c>
      <c r="H2390" s="164">
        <v>0</v>
      </c>
      <c r="I2390" s="164">
        <v>0</v>
      </c>
      <c r="J2390" s="164">
        <v>0</v>
      </c>
    </row>
    <row r="2391" spans="1:10" ht="14.5" x14ac:dyDescent="0.35">
      <c r="A2391" s="162">
        <v>24538</v>
      </c>
      <c r="B2391" s="162" t="s">
        <v>2584</v>
      </c>
      <c r="D2391" s="163">
        <v>21.2</v>
      </c>
      <c r="E2391" s="163" t="s">
        <v>195</v>
      </c>
      <c r="F2391" s="162">
        <v>2021</v>
      </c>
      <c r="G2391" s="164">
        <v>30911</v>
      </c>
      <c r="H2391" s="164">
        <v>33</v>
      </c>
      <c r="I2391" s="164">
        <v>0</v>
      </c>
      <c r="J2391" s="164">
        <v>0</v>
      </c>
    </row>
    <row r="2392" spans="1:10" ht="14.5" x14ac:dyDescent="0.35">
      <c r="A2392" s="162">
        <v>24554</v>
      </c>
      <c r="B2392" s="162" t="s">
        <v>2585</v>
      </c>
      <c r="D2392" s="163">
        <v>1</v>
      </c>
      <c r="E2392" s="163" t="s">
        <v>195</v>
      </c>
      <c r="F2392" s="162">
        <v>2021</v>
      </c>
      <c r="G2392" s="164">
        <v>17955997</v>
      </c>
      <c r="H2392" s="164">
        <v>249281</v>
      </c>
      <c r="I2392" s="164">
        <v>7338</v>
      </c>
      <c r="J2392" s="164">
        <v>12174</v>
      </c>
    </row>
    <row r="2393" spans="1:10" ht="14.5" x14ac:dyDescent="0.35">
      <c r="A2393" s="162">
        <v>24554</v>
      </c>
      <c r="B2393" s="162" t="s">
        <v>2586</v>
      </c>
      <c r="D2393" s="163">
        <v>2.1</v>
      </c>
      <c r="E2393" s="163" t="s">
        <v>195</v>
      </c>
      <c r="F2393" s="162">
        <v>2021</v>
      </c>
      <c r="G2393" s="164">
        <v>16236439</v>
      </c>
      <c r="H2393" s="164">
        <v>112250</v>
      </c>
      <c r="I2393" s="164">
        <v>3739</v>
      </c>
      <c r="J2393" s="164">
        <v>6203</v>
      </c>
    </row>
    <row r="2394" spans="1:10" ht="14.5" x14ac:dyDescent="0.35">
      <c r="A2394" s="162">
        <v>24554</v>
      </c>
      <c r="B2394" s="162" t="s">
        <v>2587</v>
      </c>
      <c r="D2394" s="163">
        <v>5.0999999999999996</v>
      </c>
      <c r="E2394" s="163" t="s">
        <v>195</v>
      </c>
      <c r="F2394" s="162">
        <v>2021</v>
      </c>
      <c r="G2394" s="164">
        <v>2387</v>
      </c>
      <c r="H2394" s="164">
        <v>67</v>
      </c>
      <c r="I2394" s="164">
        <v>8</v>
      </c>
      <c r="J2394" s="164">
        <v>14</v>
      </c>
    </row>
    <row r="2395" spans="1:10" ht="14.5" x14ac:dyDescent="0.35">
      <c r="A2395" s="162">
        <v>24554</v>
      </c>
      <c r="B2395" s="162" t="s">
        <v>2588</v>
      </c>
      <c r="D2395" s="163">
        <v>5.2</v>
      </c>
      <c r="E2395" s="163" t="s">
        <v>195</v>
      </c>
      <c r="F2395" s="162">
        <v>2021</v>
      </c>
      <c r="G2395" s="164">
        <v>26107</v>
      </c>
      <c r="H2395" s="164">
        <v>808</v>
      </c>
      <c r="I2395" s="164">
        <v>45</v>
      </c>
      <c r="J2395" s="164">
        <v>75</v>
      </c>
    </row>
    <row r="2396" spans="1:10" ht="14.5" x14ac:dyDescent="0.35">
      <c r="A2396" s="162">
        <v>24554</v>
      </c>
      <c r="B2396" s="162" t="s">
        <v>2589</v>
      </c>
      <c r="D2396" s="163">
        <v>9</v>
      </c>
      <c r="E2396" s="163" t="s">
        <v>195</v>
      </c>
      <c r="F2396" s="162">
        <v>2021</v>
      </c>
      <c r="G2396" s="164">
        <v>5151909</v>
      </c>
      <c r="H2396" s="164">
        <v>65795</v>
      </c>
      <c r="I2396" s="164">
        <v>1733</v>
      </c>
      <c r="J2396" s="164">
        <v>2876</v>
      </c>
    </row>
    <row r="2397" spans="1:10" ht="14.5" x14ac:dyDescent="0.35">
      <c r="A2397" s="162">
        <v>24554</v>
      </c>
      <c r="B2397" s="162" t="s">
        <v>2590</v>
      </c>
      <c r="D2397" s="163">
        <v>17.100000000000001</v>
      </c>
      <c r="E2397" s="163" t="s">
        <v>195</v>
      </c>
      <c r="F2397" s="162">
        <v>2021</v>
      </c>
      <c r="G2397" s="164">
        <v>38702717</v>
      </c>
      <c r="H2397" s="164">
        <v>478457</v>
      </c>
      <c r="I2397" s="164">
        <v>14347</v>
      </c>
      <c r="J2397" s="164">
        <v>23804</v>
      </c>
    </row>
    <row r="2398" spans="1:10" ht="14.5" x14ac:dyDescent="0.35">
      <c r="A2398" s="162">
        <v>24554</v>
      </c>
      <c r="B2398" s="162" t="s">
        <v>2591</v>
      </c>
      <c r="D2398" s="163">
        <v>17.2</v>
      </c>
      <c r="E2398" s="163" t="s">
        <v>195</v>
      </c>
      <c r="F2398" s="162">
        <v>2021</v>
      </c>
      <c r="G2398" s="164">
        <v>293915</v>
      </c>
      <c r="H2398" s="164">
        <v>5500</v>
      </c>
      <c r="I2398" s="164">
        <v>145</v>
      </c>
      <c r="J2398" s="164">
        <v>240</v>
      </c>
    </row>
    <row r="2399" spans="1:10" ht="14.5" x14ac:dyDescent="0.35">
      <c r="A2399" s="162">
        <v>24554</v>
      </c>
      <c r="B2399" s="162" t="s">
        <v>2592</v>
      </c>
      <c r="D2399" s="163">
        <v>18</v>
      </c>
      <c r="E2399" s="163" t="s">
        <v>195</v>
      </c>
      <c r="F2399" s="162">
        <v>2021</v>
      </c>
      <c r="G2399" s="164">
        <v>1183202</v>
      </c>
      <c r="H2399" s="164">
        <v>34181</v>
      </c>
      <c r="I2399" s="164">
        <v>1081</v>
      </c>
      <c r="J2399" s="164">
        <v>1794</v>
      </c>
    </row>
    <row r="2400" spans="1:10" ht="14.5" x14ac:dyDescent="0.35">
      <c r="A2400" s="162">
        <v>24554</v>
      </c>
      <c r="B2400" s="162" t="s">
        <v>2593</v>
      </c>
      <c r="D2400" s="163">
        <v>19.3</v>
      </c>
      <c r="E2400" s="163" t="s">
        <v>195</v>
      </c>
      <c r="F2400" s="162">
        <v>2021</v>
      </c>
      <c r="G2400" s="164">
        <v>1124</v>
      </c>
      <c r="H2400" s="164">
        <v>19839</v>
      </c>
      <c r="I2400" s="164">
        <v>667</v>
      </c>
      <c r="J2400" s="164">
        <v>1107</v>
      </c>
    </row>
    <row r="2401" spans="1:10" ht="14.5" x14ac:dyDescent="0.35">
      <c r="A2401" s="162">
        <v>24554</v>
      </c>
      <c r="B2401" s="162" t="s">
        <v>2594</v>
      </c>
      <c r="D2401" s="163">
        <v>19.399999999999999</v>
      </c>
      <c r="E2401" s="163" t="s">
        <v>195</v>
      </c>
      <c r="F2401" s="162">
        <v>2021</v>
      </c>
      <c r="G2401" s="164">
        <v>2681860</v>
      </c>
      <c r="H2401" s="164">
        <v>0</v>
      </c>
      <c r="I2401" s="164">
        <v>0</v>
      </c>
      <c r="J2401" s="164">
        <v>0</v>
      </c>
    </row>
    <row r="2402" spans="1:10" ht="14.5" x14ac:dyDescent="0.35">
      <c r="A2402" s="162">
        <v>24554</v>
      </c>
      <c r="B2402" s="162" t="s">
        <v>2595</v>
      </c>
      <c r="D2402" s="163">
        <v>21.2</v>
      </c>
      <c r="E2402" s="163" t="s">
        <v>195</v>
      </c>
      <c r="F2402" s="162">
        <v>2021</v>
      </c>
      <c r="G2402" s="164">
        <v>375409</v>
      </c>
      <c r="H2402" s="164">
        <v>2530</v>
      </c>
      <c r="I2402" s="164">
        <v>79</v>
      </c>
      <c r="J2402" s="164">
        <v>131</v>
      </c>
    </row>
    <row r="2403" spans="1:10" ht="14.5" x14ac:dyDescent="0.35">
      <c r="A2403" s="162">
        <v>24724</v>
      </c>
      <c r="B2403" s="162" t="s">
        <v>2596</v>
      </c>
      <c r="D2403" s="163">
        <v>2.1</v>
      </c>
      <c r="E2403" s="163" t="s">
        <v>195</v>
      </c>
      <c r="F2403" s="162">
        <v>2021</v>
      </c>
      <c r="G2403" s="164">
        <v>90</v>
      </c>
      <c r="H2403" s="164">
        <v>226</v>
      </c>
      <c r="I2403" s="164">
        <v>0</v>
      </c>
      <c r="J2403" s="164">
        <v>0</v>
      </c>
    </row>
    <row r="2404" spans="1:10" ht="14.5" x14ac:dyDescent="0.35">
      <c r="A2404" s="162">
        <v>24724</v>
      </c>
      <c r="B2404" s="162" t="s">
        <v>2597</v>
      </c>
      <c r="D2404" s="163">
        <v>5.2</v>
      </c>
      <c r="E2404" s="163" t="s">
        <v>195</v>
      </c>
      <c r="F2404" s="162">
        <v>2021</v>
      </c>
      <c r="G2404" s="164">
        <v>2030</v>
      </c>
      <c r="H2404" s="164">
        <v>8</v>
      </c>
      <c r="I2404" s="164">
        <v>3</v>
      </c>
      <c r="J2404" s="164">
        <v>3</v>
      </c>
    </row>
    <row r="2405" spans="1:10" ht="14.5" x14ac:dyDescent="0.35">
      <c r="A2405" s="162">
        <v>24724</v>
      </c>
      <c r="B2405" s="162" t="s">
        <v>2598</v>
      </c>
      <c r="D2405" s="163">
        <v>9</v>
      </c>
      <c r="E2405" s="163" t="s">
        <v>195</v>
      </c>
      <c r="F2405" s="162">
        <v>2021</v>
      </c>
      <c r="G2405" s="164">
        <v>60</v>
      </c>
      <c r="H2405" s="164">
        <v>1998</v>
      </c>
      <c r="I2405" s="164">
        <v>11</v>
      </c>
      <c r="J2405" s="164">
        <v>27</v>
      </c>
    </row>
    <row r="2406" spans="1:10" ht="14.5" x14ac:dyDescent="0.35">
      <c r="A2406" s="162">
        <v>24724</v>
      </c>
      <c r="B2406" s="162" t="s">
        <v>2599</v>
      </c>
      <c r="D2406" s="163">
        <v>17.100000000000001</v>
      </c>
      <c r="E2406" s="163" t="s">
        <v>195</v>
      </c>
      <c r="F2406" s="162">
        <v>2021</v>
      </c>
      <c r="G2406" s="164">
        <v>101</v>
      </c>
      <c r="H2406" s="164">
        <v>37</v>
      </c>
      <c r="I2406" s="164">
        <v>1</v>
      </c>
      <c r="J2406" s="164">
        <v>2</v>
      </c>
    </row>
    <row r="2407" spans="1:10" ht="14.5" x14ac:dyDescent="0.35">
      <c r="A2407" s="162">
        <v>24724</v>
      </c>
      <c r="B2407" s="162" t="s">
        <v>2600</v>
      </c>
      <c r="D2407" s="163">
        <v>19.3</v>
      </c>
      <c r="E2407" s="163" t="s">
        <v>195</v>
      </c>
      <c r="F2407" s="162">
        <v>2021</v>
      </c>
      <c r="G2407" s="164">
        <v>-3</v>
      </c>
      <c r="H2407" s="164">
        <v>-3</v>
      </c>
      <c r="I2407" s="164">
        <v>0</v>
      </c>
      <c r="J2407" s="164">
        <v>0</v>
      </c>
    </row>
    <row r="2408" spans="1:10" ht="14.5" x14ac:dyDescent="0.35">
      <c r="A2408" s="162">
        <v>24724</v>
      </c>
      <c r="B2408" s="162" t="s">
        <v>2601</v>
      </c>
      <c r="D2408" s="163">
        <v>19.399999999999999</v>
      </c>
      <c r="E2408" s="163" t="s">
        <v>195</v>
      </c>
      <c r="F2408" s="162">
        <v>2021</v>
      </c>
      <c r="G2408" s="164">
        <v>80</v>
      </c>
      <c r="H2408" s="164">
        <v>0</v>
      </c>
      <c r="I2408" s="164">
        <v>0</v>
      </c>
      <c r="J2408" s="164">
        <v>0</v>
      </c>
    </row>
    <row r="2409" spans="1:10" ht="14.5" x14ac:dyDescent="0.35">
      <c r="A2409" s="162">
        <v>24724</v>
      </c>
      <c r="B2409" s="162" t="s">
        <v>2602</v>
      </c>
      <c r="D2409" s="163">
        <v>21.2</v>
      </c>
      <c r="E2409" s="163" t="s">
        <v>195</v>
      </c>
      <c r="F2409" s="162">
        <v>2021</v>
      </c>
      <c r="G2409" s="164">
        <v>132</v>
      </c>
      <c r="H2409" s="164">
        <v>-1</v>
      </c>
      <c r="I2409" s="164">
        <v>0</v>
      </c>
      <c r="J2409" s="164">
        <v>0</v>
      </c>
    </row>
    <row r="2410" spans="1:10" ht="14.5" x14ac:dyDescent="0.35">
      <c r="A2410" s="162">
        <v>24724</v>
      </c>
      <c r="B2410" s="162" t="s">
        <v>2603</v>
      </c>
      <c r="D2410" s="163">
        <v>24</v>
      </c>
      <c r="E2410" s="163" t="s">
        <v>195</v>
      </c>
      <c r="F2410" s="162">
        <v>2021</v>
      </c>
      <c r="G2410" s="164">
        <v>1530</v>
      </c>
      <c r="H2410" s="164">
        <v>153</v>
      </c>
      <c r="I2410" s="164">
        <v>30</v>
      </c>
      <c r="J2410" s="164">
        <v>17</v>
      </c>
    </row>
    <row r="2411" spans="1:10" ht="14.5" x14ac:dyDescent="0.35">
      <c r="A2411" s="162">
        <v>24732</v>
      </c>
      <c r="B2411" s="162" t="s">
        <v>2604</v>
      </c>
      <c r="D2411" s="163">
        <v>2.1</v>
      </c>
      <c r="E2411" s="163" t="s">
        <v>195</v>
      </c>
      <c r="F2411" s="162">
        <v>2021</v>
      </c>
      <c r="G2411" s="164">
        <v>2373</v>
      </c>
      <c r="H2411" s="164">
        <v>1595</v>
      </c>
      <c r="I2411" s="164">
        <v>3</v>
      </c>
      <c r="J2411" s="164">
        <v>7</v>
      </c>
    </row>
    <row r="2412" spans="1:10" ht="14.5" x14ac:dyDescent="0.35">
      <c r="A2412" s="162">
        <v>24732</v>
      </c>
      <c r="B2412" s="162" t="s">
        <v>2605</v>
      </c>
      <c r="D2412" s="163">
        <v>5.0999999999999996</v>
      </c>
      <c r="E2412" s="163" t="s">
        <v>195</v>
      </c>
      <c r="F2412" s="162">
        <v>2021</v>
      </c>
      <c r="G2412" s="164">
        <v>796828</v>
      </c>
      <c r="H2412" s="164">
        <v>5936</v>
      </c>
      <c r="I2412" s="164">
        <v>509</v>
      </c>
      <c r="J2412" s="164">
        <v>492</v>
      </c>
    </row>
    <row r="2413" spans="1:10" ht="14.5" x14ac:dyDescent="0.35">
      <c r="A2413" s="162">
        <v>24732</v>
      </c>
      <c r="B2413" s="162" t="s">
        <v>2606</v>
      </c>
      <c r="D2413" s="163">
        <v>5.2</v>
      </c>
      <c r="E2413" s="163" t="s">
        <v>195</v>
      </c>
      <c r="F2413" s="162">
        <v>2021</v>
      </c>
      <c r="G2413" s="164">
        <v>5420010</v>
      </c>
      <c r="H2413" s="164">
        <v>46399</v>
      </c>
      <c r="I2413" s="164">
        <v>3762</v>
      </c>
      <c r="J2413" s="164">
        <v>3162</v>
      </c>
    </row>
    <row r="2414" spans="1:10" ht="14.5" x14ac:dyDescent="0.35">
      <c r="A2414" s="162">
        <v>24732</v>
      </c>
      <c r="B2414" s="162" t="s">
        <v>2607</v>
      </c>
      <c r="D2414" s="163">
        <v>11</v>
      </c>
      <c r="E2414" s="163" t="s">
        <v>195</v>
      </c>
      <c r="F2414" s="162">
        <v>2021</v>
      </c>
      <c r="G2414" s="164">
        <v>22765</v>
      </c>
      <c r="H2414" s="164">
        <v>116</v>
      </c>
      <c r="I2414" s="164">
        <v>0</v>
      </c>
      <c r="J2414" s="164">
        <v>0</v>
      </c>
    </row>
    <row r="2415" spans="1:10" ht="14.5" x14ac:dyDescent="0.35">
      <c r="A2415" s="162">
        <v>24732</v>
      </c>
      <c r="B2415" s="162" t="s">
        <v>2608</v>
      </c>
      <c r="D2415" s="163">
        <v>17.100000000000001</v>
      </c>
      <c r="E2415" s="163" t="s">
        <v>195</v>
      </c>
      <c r="F2415" s="162">
        <v>2021</v>
      </c>
      <c r="G2415" s="164">
        <v>554957</v>
      </c>
      <c r="H2415" s="164">
        <v>9285</v>
      </c>
      <c r="I2415" s="164">
        <v>310</v>
      </c>
      <c r="J2415" s="164">
        <v>712</v>
      </c>
    </row>
    <row r="2416" spans="1:10" ht="14.5" x14ac:dyDescent="0.35">
      <c r="A2416" s="162">
        <v>24732</v>
      </c>
      <c r="B2416" s="162" t="s">
        <v>2609</v>
      </c>
      <c r="D2416" s="163">
        <v>17.2</v>
      </c>
      <c r="E2416" s="163" t="s">
        <v>195</v>
      </c>
      <c r="F2416" s="162">
        <v>2021</v>
      </c>
      <c r="G2416" s="164">
        <v>49696</v>
      </c>
      <c r="H2416" s="164">
        <v>16983</v>
      </c>
      <c r="I2416" s="164">
        <v>0</v>
      </c>
      <c r="J2416" s="164">
        <v>-185</v>
      </c>
    </row>
    <row r="2417" spans="1:10" ht="14.5" x14ac:dyDescent="0.35">
      <c r="A2417" s="162">
        <v>24732</v>
      </c>
      <c r="B2417" s="162" t="s">
        <v>2610</v>
      </c>
      <c r="D2417" s="163">
        <v>19.100000000000001</v>
      </c>
      <c r="E2417" s="163" t="s">
        <v>195</v>
      </c>
      <c r="F2417" s="162">
        <v>2021</v>
      </c>
      <c r="G2417" s="164">
        <v>127368</v>
      </c>
      <c r="H2417" s="164">
        <v>37235</v>
      </c>
      <c r="I2417" s="164">
        <v>722</v>
      </c>
      <c r="J2417" s="164">
        <v>2169</v>
      </c>
    </row>
    <row r="2418" spans="1:10" ht="14.5" x14ac:dyDescent="0.35">
      <c r="A2418" s="162">
        <v>24732</v>
      </c>
      <c r="B2418" s="162" t="s">
        <v>2611</v>
      </c>
      <c r="D2418" s="163">
        <v>19.2</v>
      </c>
      <c r="E2418" s="163" t="s">
        <v>195</v>
      </c>
      <c r="F2418" s="162">
        <v>2021</v>
      </c>
      <c r="G2418" s="164">
        <v>3057329</v>
      </c>
      <c r="H2418" s="164">
        <v>0</v>
      </c>
      <c r="I2418" s="164">
        <v>0</v>
      </c>
      <c r="J2418" s="164">
        <v>0</v>
      </c>
    </row>
    <row r="2419" spans="1:10" ht="14.5" x14ac:dyDescent="0.35">
      <c r="A2419" s="162">
        <v>24732</v>
      </c>
      <c r="B2419" s="162" t="s">
        <v>2612</v>
      </c>
      <c r="D2419" s="163">
        <v>19.3</v>
      </c>
      <c r="E2419" s="163" t="s">
        <v>195</v>
      </c>
      <c r="F2419" s="162">
        <v>2021</v>
      </c>
      <c r="G2419" s="164">
        <v>-32</v>
      </c>
      <c r="H2419" s="164">
        <v>6878</v>
      </c>
      <c r="I2419" s="164">
        <v>358</v>
      </c>
      <c r="J2419" s="164">
        <v>614</v>
      </c>
    </row>
    <row r="2420" spans="1:10" ht="14.5" x14ac:dyDescent="0.35">
      <c r="A2420" s="162">
        <v>24732</v>
      </c>
      <c r="B2420" s="162" t="s">
        <v>2613</v>
      </c>
      <c r="D2420" s="163">
        <v>19.399999999999999</v>
      </c>
      <c r="E2420" s="163" t="s">
        <v>195</v>
      </c>
      <c r="F2420" s="162">
        <v>2021</v>
      </c>
      <c r="G2420" s="164">
        <v>16274</v>
      </c>
      <c r="H2420" s="164">
        <v>0</v>
      </c>
      <c r="I2420" s="164">
        <v>0</v>
      </c>
      <c r="J2420" s="164">
        <v>0</v>
      </c>
    </row>
    <row r="2421" spans="1:10" ht="14.5" x14ac:dyDescent="0.35">
      <c r="A2421" s="162">
        <v>24732</v>
      </c>
      <c r="B2421" s="162" t="s">
        <v>2614</v>
      </c>
      <c r="D2421" s="163">
        <v>21.1</v>
      </c>
      <c r="E2421" s="163" t="s">
        <v>195</v>
      </c>
      <c r="F2421" s="162">
        <v>2021</v>
      </c>
      <c r="G2421" s="164">
        <v>2570208</v>
      </c>
      <c r="H2421" s="164">
        <v>33307</v>
      </c>
      <c r="I2421" s="164">
        <v>734</v>
      </c>
      <c r="J2421" s="164">
        <v>1857</v>
      </c>
    </row>
    <row r="2422" spans="1:10" ht="14.5" x14ac:dyDescent="0.35">
      <c r="A2422" s="162">
        <v>24732</v>
      </c>
      <c r="B2422" s="162" t="s">
        <v>2615</v>
      </c>
      <c r="D2422" s="163">
        <v>21.2</v>
      </c>
      <c r="E2422" s="163" t="s">
        <v>195</v>
      </c>
      <c r="F2422" s="162">
        <v>2021</v>
      </c>
      <c r="G2422" s="164">
        <v>407</v>
      </c>
      <c r="H2422" s="164">
        <v>1979</v>
      </c>
      <c r="I2422" s="164">
        <v>143</v>
      </c>
      <c r="J2422" s="164">
        <v>181</v>
      </c>
    </row>
    <row r="2423" spans="1:10" ht="14.5" x14ac:dyDescent="0.35">
      <c r="A2423" s="162">
        <v>24740</v>
      </c>
      <c r="B2423" s="162" t="s">
        <v>2616</v>
      </c>
      <c r="D2423" s="163">
        <v>5.0999999999999996</v>
      </c>
      <c r="E2423" s="163" t="s">
        <v>195</v>
      </c>
      <c r="F2423" s="162">
        <v>2021</v>
      </c>
      <c r="G2423" s="164">
        <v>110062</v>
      </c>
      <c r="H2423" s="164">
        <v>14411</v>
      </c>
      <c r="I2423" s="164">
        <v>1230</v>
      </c>
      <c r="J2423" s="164">
        <v>1213</v>
      </c>
    </row>
    <row r="2424" spans="1:10" ht="14.5" x14ac:dyDescent="0.35">
      <c r="A2424" s="162">
        <v>24740</v>
      </c>
      <c r="B2424" s="162" t="s">
        <v>2617</v>
      </c>
      <c r="D2424" s="163">
        <v>5.2</v>
      </c>
      <c r="E2424" s="163" t="s">
        <v>195</v>
      </c>
      <c r="F2424" s="162">
        <v>2021</v>
      </c>
      <c r="G2424" s="164">
        <v>319902</v>
      </c>
      <c r="H2424" s="164">
        <v>7289</v>
      </c>
      <c r="I2424" s="164">
        <v>589</v>
      </c>
      <c r="J2424" s="164">
        <v>495</v>
      </c>
    </row>
    <row r="2425" spans="1:10" ht="14.5" x14ac:dyDescent="0.35">
      <c r="A2425" s="162">
        <v>24740</v>
      </c>
      <c r="B2425" s="162" t="s">
        <v>2618</v>
      </c>
      <c r="D2425" s="163">
        <v>9</v>
      </c>
      <c r="E2425" s="163" t="s">
        <v>195</v>
      </c>
      <c r="F2425" s="162">
        <v>2021</v>
      </c>
      <c r="G2425" s="164">
        <v>5283549</v>
      </c>
      <c r="H2425" s="164">
        <v>65922</v>
      </c>
      <c r="I2425" s="164">
        <v>356</v>
      </c>
      <c r="J2425" s="164">
        <v>1316</v>
      </c>
    </row>
    <row r="2426" spans="1:10" ht="14.5" x14ac:dyDescent="0.35">
      <c r="A2426" s="162">
        <v>24740</v>
      </c>
      <c r="B2426" s="162" t="s">
        <v>2619</v>
      </c>
      <c r="D2426" s="163">
        <v>17.100000000000001</v>
      </c>
      <c r="E2426" s="163" t="s">
        <v>195</v>
      </c>
      <c r="F2426" s="162">
        <v>2021</v>
      </c>
      <c r="G2426" s="164">
        <v>19821932</v>
      </c>
      <c r="H2426" s="164">
        <v>258488</v>
      </c>
      <c r="I2426" s="164">
        <v>5773</v>
      </c>
      <c r="J2426" s="164">
        <v>15414</v>
      </c>
    </row>
    <row r="2427" spans="1:10" ht="14.5" x14ac:dyDescent="0.35">
      <c r="A2427" s="162">
        <v>24740</v>
      </c>
      <c r="B2427" s="162" t="s">
        <v>2620</v>
      </c>
      <c r="D2427" s="163">
        <v>17.2</v>
      </c>
      <c r="E2427" s="163" t="s">
        <v>195</v>
      </c>
      <c r="F2427" s="162">
        <v>2021</v>
      </c>
      <c r="G2427" s="164">
        <v>0</v>
      </c>
      <c r="H2427" s="164">
        <v>0</v>
      </c>
      <c r="I2427" s="164">
        <v>0</v>
      </c>
      <c r="J2427" s="164">
        <v>292</v>
      </c>
    </row>
    <row r="2428" spans="1:10" ht="14.5" x14ac:dyDescent="0.35">
      <c r="A2428" s="162">
        <v>24740</v>
      </c>
      <c r="B2428" s="162" t="s">
        <v>2621</v>
      </c>
      <c r="D2428" s="163">
        <v>19.100000000000001</v>
      </c>
      <c r="E2428" s="163" t="s">
        <v>195</v>
      </c>
      <c r="F2428" s="162">
        <v>2021</v>
      </c>
      <c r="G2428" s="164">
        <v>111484</v>
      </c>
      <c r="H2428" s="164">
        <v>693053</v>
      </c>
      <c r="I2428" s="164">
        <v>13455</v>
      </c>
      <c r="J2428" s="164">
        <v>40718</v>
      </c>
    </row>
    <row r="2429" spans="1:10" ht="14.5" x14ac:dyDescent="0.35">
      <c r="A2429" s="162">
        <v>24740</v>
      </c>
      <c r="B2429" s="162" t="s">
        <v>2622</v>
      </c>
      <c r="D2429" s="163">
        <v>19.2</v>
      </c>
      <c r="E2429" s="163" t="s">
        <v>195</v>
      </c>
      <c r="F2429" s="162">
        <v>2021</v>
      </c>
      <c r="G2429" s="164">
        <v>2253075</v>
      </c>
      <c r="H2429" s="164">
        <v>0</v>
      </c>
      <c r="I2429" s="164">
        <v>0</v>
      </c>
      <c r="J2429" s="164">
        <v>0</v>
      </c>
    </row>
    <row r="2430" spans="1:10" ht="14.5" x14ac:dyDescent="0.35">
      <c r="A2430" s="162">
        <v>24740</v>
      </c>
      <c r="B2430" s="162" t="s">
        <v>2623</v>
      </c>
      <c r="D2430" s="163">
        <v>21.1</v>
      </c>
      <c r="E2430" s="163" t="s">
        <v>195</v>
      </c>
      <c r="F2430" s="162">
        <v>2021</v>
      </c>
      <c r="G2430" s="164">
        <v>1888848</v>
      </c>
      <c r="H2430" s="164">
        <v>605460</v>
      </c>
      <c r="I2430" s="164">
        <v>13346</v>
      </c>
      <c r="J2430" s="164">
        <v>34059</v>
      </c>
    </row>
    <row r="2431" spans="1:10" ht="14.5" x14ac:dyDescent="0.35">
      <c r="A2431" s="162">
        <v>24740</v>
      </c>
      <c r="B2431" s="162" t="s">
        <v>2624</v>
      </c>
      <c r="D2431" s="163">
        <v>24</v>
      </c>
      <c r="E2431" s="163" t="s">
        <v>195</v>
      </c>
      <c r="F2431" s="162">
        <v>2021</v>
      </c>
      <c r="G2431" s="164">
        <v>569577</v>
      </c>
      <c r="H2431" s="164">
        <v>20174</v>
      </c>
      <c r="I2431" s="164">
        <v>3869</v>
      </c>
      <c r="J2431" s="164">
        <v>2204</v>
      </c>
    </row>
    <row r="2432" spans="1:10" ht="14.5" x14ac:dyDescent="0.35">
      <c r="A2432" s="162">
        <v>24767</v>
      </c>
      <c r="B2432" s="162" t="s">
        <v>2625</v>
      </c>
      <c r="D2432" s="163">
        <v>1</v>
      </c>
      <c r="E2432" s="163" t="s">
        <v>195</v>
      </c>
      <c r="F2432" s="162">
        <v>2021</v>
      </c>
      <c r="G2432" s="164">
        <v>741717</v>
      </c>
      <c r="H2432" s="164">
        <v>21789</v>
      </c>
      <c r="I2432" s="164">
        <v>876</v>
      </c>
      <c r="J2432" s="164">
        <v>1950</v>
      </c>
    </row>
    <row r="2433" spans="1:10" ht="14.5" x14ac:dyDescent="0.35">
      <c r="A2433" s="162">
        <v>24767</v>
      </c>
      <c r="B2433" s="162" t="s">
        <v>2626</v>
      </c>
      <c r="D2433" s="163">
        <v>2.1</v>
      </c>
      <c r="E2433" s="163" t="s">
        <v>195</v>
      </c>
      <c r="F2433" s="162">
        <v>2021</v>
      </c>
      <c r="G2433" s="164">
        <v>1934826</v>
      </c>
      <c r="H2433" s="164">
        <v>5491</v>
      </c>
      <c r="I2433" s="164">
        <v>96</v>
      </c>
      <c r="J2433" s="164">
        <v>214</v>
      </c>
    </row>
    <row r="2434" spans="1:10" ht="14.5" x14ac:dyDescent="0.35">
      <c r="A2434" s="162">
        <v>24767</v>
      </c>
      <c r="B2434" s="162" t="s">
        <v>2627</v>
      </c>
      <c r="D2434" s="163">
        <v>5.0999999999999996</v>
      </c>
      <c r="E2434" s="163" t="s">
        <v>195</v>
      </c>
      <c r="F2434" s="162">
        <v>2021</v>
      </c>
      <c r="G2434" s="164">
        <v>1584529</v>
      </c>
      <c r="H2434" s="164">
        <v>20357</v>
      </c>
      <c r="I2434" s="164">
        <v>511</v>
      </c>
      <c r="J2434" s="164">
        <v>1138</v>
      </c>
    </row>
    <row r="2435" spans="1:10" ht="14.5" x14ac:dyDescent="0.35">
      <c r="A2435" s="162">
        <v>24767</v>
      </c>
      <c r="B2435" s="162" t="s">
        <v>2628</v>
      </c>
      <c r="D2435" s="163">
        <v>5.2</v>
      </c>
      <c r="E2435" s="163" t="s">
        <v>195</v>
      </c>
      <c r="F2435" s="162">
        <v>2021</v>
      </c>
      <c r="G2435" s="164">
        <v>635055</v>
      </c>
      <c r="H2435" s="164">
        <v>6110</v>
      </c>
      <c r="I2435" s="164">
        <v>150</v>
      </c>
      <c r="J2435" s="164">
        <v>333</v>
      </c>
    </row>
    <row r="2436" spans="1:10" ht="14.5" x14ac:dyDescent="0.35">
      <c r="A2436" s="162">
        <v>24767</v>
      </c>
      <c r="B2436" s="162" t="s">
        <v>2629</v>
      </c>
      <c r="D2436" s="163">
        <v>9</v>
      </c>
      <c r="E2436" s="163" t="s">
        <v>195</v>
      </c>
      <c r="F2436" s="162">
        <v>2021</v>
      </c>
      <c r="G2436" s="164">
        <v>4023617</v>
      </c>
      <c r="H2436" s="164">
        <v>14720</v>
      </c>
      <c r="I2436" s="164">
        <v>593</v>
      </c>
      <c r="J2436" s="164">
        <v>1320</v>
      </c>
    </row>
    <row r="2437" spans="1:10" ht="14.5" x14ac:dyDescent="0.35">
      <c r="A2437" s="162">
        <v>24767</v>
      </c>
      <c r="B2437" s="162" t="s">
        <v>2630</v>
      </c>
      <c r="D2437" s="163">
        <v>17.100000000000001</v>
      </c>
      <c r="E2437" s="163" t="s">
        <v>195</v>
      </c>
      <c r="F2437" s="162">
        <v>2021</v>
      </c>
      <c r="G2437" s="164">
        <v>33293413</v>
      </c>
      <c r="H2437" s="164">
        <v>98157</v>
      </c>
      <c r="I2437" s="164">
        <v>4885</v>
      </c>
      <c r="J2437" s="164">
        <v>10872</v>
      </c>
    </row>
    <row r="2438" spans="1:10" ht="14.5" x14ac:dyDescent="0.35">
      <c r="A2438" s="162">
        <v>24767</v>
      </c>
      <c r="B2438" s="162" t="s">
        <v>2631</v>
      </c>
      <c r="D2438" s="163">
        <v>17.2</v>
      </c>
      <c r="E2438" s="163" t="s">
        <v>195</v>
      </c>
      <c r="F2438" s="162">
        <v>2021</v>
      </c>
      <c r="G2438" s="164">
        <v>399556</v>
      </c>
      <c r="H2438" s="164">
        <v>6006</v>
      </c>
      <c r="I2438" s="164">
        <v>299</v>
      </c>
      <c r="J2438" s="164">
        <v>667</v>
      </c>
    </row>
    <row r="2439" spans="1:10" ht="14.5" x14ac:dyDescent="0.35">
      <c r="A2439" s="162">
        <v>24767</v>
      </c>
      <c r="B2439" s="162" t="s">
        <v>2632</v>
      </c>
      <c r="D2439" s="163">
        <v>18</v>
      </c>
      <c r="E2439" s="163" t="s">
        <v>195</v>
      </c>
      <c r="F2439" s="162">
        <v>2021</v>
      </c>
      <c r="G2439" s="164">
        <v>3090438</v>
      </c>
      <c r="H2439" s="164">
        <v>15531</v>
      </c>
      <c r="I2439" s="164">
        <v>1428</v>
      </c>
      <c r="J2439" s="164">
        <v>3180</v>
      </c>
    </row>
    <row r="2440" spans="1:10" ht="14.5" x14ac:dyDescent="0.35">
      <c r="A2440" s="162">
        <v>24767</v>
      </c>
      <c r="B2440" s="162" t="s">
        <v>2633</v>
      </c>
      <c r="D2440" s="163">
        <v>21.2</v>
      </c>
      <c r="E2440" s="163" t="s">
        <v>195</v>
      </c>
      <c r="F2440" s="162">
        <v>2021</v>
      </c>
      <c r="G2440" s="164">
        <v>3978</v>
      </c>
      <c r="H2440" s="164">
        <v>1315</v>
      </c>
      <c r="I2440" s="164">
        <v>10</v>
      </c>
      <c r="J2440" s="164">
        <v>22</v>
      </c>
    </row>
    <row r="2441" spans="1:10" ht="14.5" x14ac:dyDescent="0.35">
      <c r="A2441" s="162">
        <v>24767</v>
      </c>
      <c r="B2441" s="162" t="s">
        <v>2634</v>
      </c>
      <c r="D2441" s="163">
        <v>23</v>
      </c>
      <c r="E2441" s="163" t="s">
        <v>195</v>
      </c>
      <c r="F2441" s="162">
        <v>2021</v>
      </c>
      <c r="G2441" s="164">
        <v>116406</v>
      </c>
      <c r="H2441" s="164">
        <v>2386</v>
      </c>
      <c r="I2441" s="164">
        <v>158</v>
      </c>
      <c r="J2441" s="164">
        <v>351</v>
      </c>
    </row>
    <row r="2442" spans="1:10" ht="14.5" x14ac:dyDescent="0.35">
      <c r="A2442" s="162">
        <v>24767</v>
      </c>
      <c r="B2442" s="162" t="s">
        <v>2635</v>
      </c>
      <c r="D2442" s="163">
        <v>24</v>
      </c>
      <c r="E2442" s="163" t="s">
        <v>195</v>
      </c>
      <c r="F2442" s="162">
        <v>2021</v>
      </c>
      <c r="G2442" s="164">
        <v>3186</v>
      </c>
      <c r="H2442" s="164">
        <v>990</v>
      </c>
      <c r="I2442" s="164">
        <v>300</v>
      </c>
      <c r="J2442" s="164">
        <v>668</v>
      </c>
    </row>
    <row r="2443" spans="1:10" ht="14.5" x14ac:dyDescent="0.35">
      <c r="A2443" s="162">
        <v>24775</v>
      </c>
      <c r="B2443" s="162" t="s">
        <v>2636</v>
      </c>
      <c r="D2443" s="163">
        <v>1</v>
      </c>
      <c r="E2443" s="163" t="s">
        <v>195</v>
      </c>
      <c r="F2443" s="162">
        <v>2021</v>
      </c>
      <c r="G2443" s="164">
        <v>10307</v>
      </c>
      <c r="H2443" s="164">
        <v>62</v>
      </c>
      <c r="I2443" s="164">
        <v>1</v>
      </c>
      <c r="J2443" s="164">
        <v>3</v>
      </c>
    </row>
    <row r="2444" spans="1:10" ht="14.5" x14ac:dyDescent="0.35">
      <c r="A2444" s="162">
        <v>24775</v>
      </c>
      <c r="B2444" s="162" t="s">
        <v>2637</v>
      </c>
      <c r="D2444" s="163">
        <v>2.1</v>
      </c>
      <c r="E2444" s="163" t="s">
        <v>195</v>
      </c>
      <c r="F2444" s="162">
        <v>2021</v>
      </c>
      <c r="G2444" s="164">
        <v>100942</v>
      </c>
      <c r="H2444" s="164">
        <v>200</v>
      </c>
      <c r="I2444" s="164">
        <v>4</v>
      </c>
      <c r="J2444" s="164">
        <v>9</v>
      </c>
    </row>
    <row r="2445" spans="1:10" ht="14.5" x14ac:dyDescent="0.35">
      <c r="A2445" s="162">
        <v>24775</v>
      </c>
      <c r="B2445" s="162" t="s">
        <v>2638</v>
      </c>
      <c r="D2445" s="163">
        <v>5.0999999999999996</v>
      </c>
      <c r="E2445" s="163" t="s">
        <v>195</v>
      </c>
      <c r="F2445" s="162">
        <v>2021</v>
      </c>
      <c r="G2445" s="164">
        <v>924304</v>
      </c>
      <c r="H2445" s="164">
        <v>6209</v>
      </c>
      <c r="I2445" s="164">
        <v>152</v>
      </c>
      <c r="J2445" s="164">
        <v>338</v>
      </c>
    </row>
    <row r="2446" spans="1:10" ht="14.5" x14ac:dyDescent="0.35">
      <c r="A2446" s="162">
        <v>24775</v>
      </c>
      <c r="B2446" s="162" t="s">
        <v>2639</v>
      </c>
      <c r="D2446" s="163">
        <v>5.2</v>
      </c>
      <c r="E2446" s="163" t="s">
        <v>195</v>
      </c>
      <c r="F2446" s="162">
        <v>2021</v>
      </c>
      <c r="G2446" s="164">
        <v>149151</v>
      </c>
      <c r="H2446" s="164">
        <v>1716</v>
      </c>
      <c r="I2446" s="164">
        <v>42</v>
      </c>
      <c r="J2446" s="164">
        <v>94</v>
      </c>
    </row>
    <row r="2447" spans="1:10" ht="14.5" x14ac:dyDescent="0.35">
      <c r="A2447" s="162">
        <v>24775</v>
      </c>
      <c r="B2447" s="162" t="s">
        <v>2640</v>
      </c>
      <c r="D2447" s="163">
        <v>17.100000000000001</v>
      </c>
      <c r="E2447" s="163" t="s">
        <v>195</v>
      </c>
      <c r="F2447" s="162">
        <v>2021</v>
      </c>
      <c r="G2447" s="164">
        <v>46516</v>
      </c>
      <c r="H2447" s="164">
        <v>876</v>
      </c>
      <c r="I2447" s="164">
        <v>59</v>
      </c>
      <c r="J2447" s="164">
        <v>132</v>
      </c>
    </row>
    <row r="2448" spans="1:10" ht="14.5" x14ac:dyDescent="0.35">
      <c r="A2448" s="162">
        <v>24775</v>
      </c>
      <c r="B2448" s="162" t="s">
        <v>2641</v>
      </c>
      <c r="D2448" s="163">
        <v>17.2</v>
      </c>
      <c r="E2448" s="163" t="s">
        <v>195</v>
      </c>
      <c r="F2448" s="162">
        <v>2021</v>
      </c>
      <c r="G2448" s="164">
        <v>366</v>
      </c>
      <c r="H2448" s="164">
        <v>7</v>
      </c>
      <c r="I2448" s="164">
        <v>1</v>
      </c>
      <c r="J2448" s="164">
        <v>2</v>
      </c>
    </row>
    <row r="2449" spans="1:10" ht="14.5" x14ac:dyDescent="0.35">
      <c r="A2449" s="162">
        <v>24775</v>
      </c>
      <c r="B2449" s="162" t="s">
        <v>2642</v>
      </c>
      <c r="D2449" s="163">
        <v>18</v>
      </c>
      <c r="E2449" s="163" t="s">
        <v>195</v>
      </c>
      <c r="F2449" s="162">
        <v>2021</v>
      </c>
      <c r="G2449" s="164">
        <v>35790</v>
      </c>
      <c r="H2449" s="164">
        <v>299</v>
      </c>
      <c r="I2449" s="164">
        <v>25</v>
      </c>
      <c r="J2449" s="164">
        <v>55</v>
      </c>
    </row>
    <row r="2450" spans="1:10" ht="14.5" x14ac:dyDescent="0.35">
      <c r="A2450" s="162">
        <v>24775</v>
      </c>
      <c r="B2450" s="162" t="s">
        <v>2643</v>
      </c>
      <c r="D2450" s="163">
        <v>23</v>
      </c>
      <c r="E2450" s="163" t="s">
        <v>195</v>
      </c>
      <c r="F2450" s="162">
        <v>2021</v>
      </c>
      <c r="G2450" s="164">
        <v>524</v>
      </c>
      <c r="H2450" s="164">
        <v>1</v>
      </c>
      <c r="I2450" s="164">
        <v>1</v>
      </c>
      <c r="J2450" s="164">
        <v>3</v>
      </c>
    </row>
    <row r="2451" spans="1:10" ht="14.5" x14ac:dyDescent="0.35">
      <c r="A2451" s="162">
        <v>24791</v>
      </c>
      <c r="B2451" s="162" t="s">
        <v>2644</v>
      </c>
      <c r="D2451" s="163">
        <v>1</v>
      </c>
      <c r="E2451" s="163" t="s">
        <v>195</v>
      </c>
      <c r="F2451" s="162">
        <v>2021</v>
      </c>
      <c r="G2451" s="164">
        <v>4605</v>
      </c>
      <c r="H2451" s="164">
        <v>578</v>
      </c>
      <c r="I2451" s="164">
        <v>16</v>
      </c>
      <c r="J2451" s="164">
        <v>35</v>
      </c>
    </row>
    <row r="2452" spans="1:10" ht="14.5" x14ac:dyDescent="0.35">
      <c r="A2452" s="162">
        <v>24791</v>
      </c>
      <c r="B2452" s="162" t="s">
        <v>2645</v>
      </c>
      <c r="D2452" s="163">
        <v>2.1</v>
      </c>
      <c r="E2452" s="163" t="s">
        <v>195</v>
      </c>
      <c r="F2452" s="162">
        <v>2021</v>
      </c>
      <c r="G2452" s="164">
        <v>53376</v>
      </c>
      <c r="H2452" s="164">
        <v>628</v>
      </c>
      <c r="I2452" s="164">
        <v>14</v>
      </c>
      <c r="J2452" s="164">
        <v>32</v>
      </c>
    </row>
    <row r="2453" spans="1:10" ht="14.5" x14ac:dyDescent="0.35">
      <c r="A2453" s="162">
        <v>24791</v>
      </c>
      <c r="B2453" s="162" t="s">
        <v>2646</v>
      </c>
      <c r="D2453" s="163">
        <v>5.0999999999999996</v>
      </c>
      <c r="E2453" s="163" t="s">
        <v>195</v>
      </c>
      <c r="F2453" s="162">
        <v>2021</v>
      </c>
      <c r="G2453" s="164">
        <v>181879</v>
      </c>
      <c r="H2453" s="164">
        <v>3987</v>
      </c>
      <c r="I2453" s="164">
        <v>103</v>
      </c>
      <c r="J2453" s="164">
        <v>229</v>
      </c>
    </row>
    <row r="2454" spans="1:10" ht="14.5" x14ac:dyDescent="0.35">
      <c r="A2454" s="162">
        <v>24791</v>
      </c>
      <c r="B2454" s="162" t="s">
        <v>2647</v>
      </c>
      <c r="D2454" s="163">
        <v>5.2</v>
      </c>
      <c r="E2454" s="163" t="s">
        <v>195</v>
      </c>
      <c r="F2454" s="162">
        <v>2021</v>
      </c>
      <c r="G2454" s="164">
        <v>53465</v>
      </c>
      <c r="H2454" s="164">
        <v>1178</v>
      </c>
      <c r="I2454" s="164">
        <v>27</v>
      </c>
      <c r="J2454" s="164">
        <v>60</v>
      </c>
    </row>
    <row r="2455" spans="1:10" ht="14.5" x14ac:dyDescent="0.35">
      <c r="A2455" s="162">
        <v>24791</v>
      </c>
      <c r="B2455" s="162" t="s">
        <v>2648</v>
      </c>
      <c r="D2455" s="163">
        <v>9</v>
      </c>
      <c r="E2455" s="163" t="s">
        <v>195</v>
      </c>
      <c r="F2455" s="162">
        <v>2021</v>
      </c>
      <c r="G2455" s="164">
        <v>6466</v>
      </c>
      <c r="H2455" s="164">
        <v>1250</v>
      </c>
      <c r="I2455" s="164">
        <v>54</v>
      </c>
      <c r="J2455" s="164">
        <v>120</v>
      </c>
    </row>
    <row r="2456" spans="1:10" ht="14.5" x14ac:dyDescent="0.35">
      <c r="A2456" s="162">
        <v>24791</v>
      </c>
      <c r="B2456" s="162" t="s">
        <v>2649</v>
      </c>
      <c r="D2456" s="163">
        <v>17.100000000000001</v>
      </c>
      <c r="E2456" s="163" t="s">
        <v>195</v>
      </c>
      <c r="F2456" s="162">
        <v>2021</v>
      </c>
      <c r="G2456" s="164">
        <v>241255</v>
      </c>
      <c r="H2456" s="164">
        <v>9491</v>
      </c>
      <c r="I2456" s="164">
        <v>451</v>
      </c>
      <c r="J2456" s="164">
        <v>1005</v>
      </c>
    </row>
    <row r="2457" spans="1:10" ht="14.5" x14ac:dyDescent="0.35">
      <c r="A2457" s="162">
        <v>24791</v>
      </c>
      <c r="B2457" s="162" t="s">
        <v>2650</v>
      </c>
      <c r="D2457" s="163">
        <v>17.2</v>
      </c>
      <c r="E2457" s="163" t="s">
        <v>195</v>
      </c>
      <c r="F2457" s="162">
        <v>2021</v>
      </c>
      <c r="G2457" s="164">
        <v>83</v>
      </c>
      <c r="H2457" s="164">
        <v>19</v>
      </c>
      <c r="I2457" s="164">
        <v>116</v>
      </c>
      <c r="J2457" s="164">
        <v>258</v>
      </c>
    </row>
    <row r="2458" spans="1:10" ht="14.5" x14ac:dyDescent="0.35">
      <c r="A2458" s="162">
        <v>24791</v>
      </c>
      <c r="B2458" s="162" t="s">
        <v>2651</v>
      </c>
      <c r="D2458" s="163">
        <v>23</v>
      </c>
      <c r="E2458" s="163" t="s">
        <v>195</v>
      </c>
      <c r="F2458" s="162">
        <v>2021</v>
      </c>
      <c r="G2458" s="164">
        <v>569</v>
      </c>
      <c r="H2458" s="164">
        <v>5</v>
      </c>
      <c r="I2458" s="164">
        <v>4</v>
      </c>
      <c r="J2458" s="164">
        <v>9</v>
      </c>
    </row>
    <row r="2459" spans="1:10" ht="14.5" x14ac:dyDescent="0.35">
      <c r="A2459" s="162">
        <v>24988</v>
      </c>
      <c r="B2459" s="162" t="s">
        <v>2652</v>
      </c>
      <c r="D2459" s="163">
        <v>1</v>
      </c>
      <c r="E2459" s="163" t="s">
        <v>195</v>
      </c>
      <c r="F2459" s="162">
        <v>2021</v>
      </c>
      <c r="G2459" s="164">
        <v>3921857</v>
      </c>
      <c r="H2459" s="164">
        <v>21194</v>
      </c>
      <c r="I2459" s="164">
        <v>2954</v>
      </c>
      <c r="J2459" s="164">
        <v>2856</v>
      </c>
    </row>
    <row r="2460" spans="1:10" ht="14.5" x14ac:dyDescent="0.35">
      <c r="A2460" s="162">
        <v>24988</v>
      </c>
      <c r="B2460" s="162" t="s">
        <v>2653</v>
      </c>
      <c r="D2460" s="163">
        <v>2.1</v>
      </c>
      <c r="E2460" s="163" t="s">
        <v>195</v>
      </c>
      <c r="F2460" s="162">
        <v>2021</v>
      </c>
      <c r="G2460" s="164">
        <v>14442050</v>
      </c>
      <c r="H2460" s="164">
        <v>53606</v>
      </c>
      <c r="I2460" s="164">
        <v>7488</v>
      </c>
      <c r="J2460" s="164">
        <v>5800</v>
      </c>
    </row>
    <row r="2461" spans="1:10" ht="14.5" x14ac:dyDescent="0.35">
      <c r="A2461" s="162">
        <v>24988</v>
      </c>
      <c r="B2461" s="162" t="s">
        <v>2654</v>
      </c>
      <c r="D2461" s="163">
        <v>5.0999999999999996</v>
      </c>
      <c r="E2461" s="163" t="s">
        <v>195</v>
      </c>
      <c r="F2461" s="162">
        <v>2021</v>
      </c>
      <c r="G2461" s="164">
        <v>1581202</v>
      </c>
      <c r="H2461" s="164">
        <v>6377</v>
      </c>
      <c r="I2461" s="164">
        <v>1005</v>
      </c>
      <c r="J2461" s="164">
        <v>838</v>
      </c>
    </row>
    <row r="2462" spans="1:10" ht="14.5" x14ac:dyDescent="0.35">
      <c r="A2462" s="162">
        <v>24988</v>
      </c>
      <c r="B2462" s="162" t="s">
        <v>2655</v>
      </c>
      <c r="D2462" s="163">
        <v>5.2</v>
      </c>
      <c r="E2462" s="163" t="s">
        <v>195</v>
      </c>
      <c r="F2462" s="162">
        <v>2021</v>
      </c>
      <c r="G2462" s="164">
        <v>170522</v>
      </c>
      <c r="H2462" s="164">
        <v>1521</v>
      </c>
      <c r="I2462" s="164">
        <v>240</v>
      </c>
      <c r="J2462" s="164">
        <v>201</v>
      </c>
    </row>
    <row r="2463" spans="1:10" ht="14.5" x14ac:dyDescent="0.35">
      <c r="A2463" s="162">
        <v>24988</v>
      </c>
      <c r="B2463" s="162" t="s">
        <v>2656</v>
      </c>
      <c r="D2463" s="163">
        <v>9</v>
      </c>
      <c r="E2463" s="163" t="s">
        <v>195</v>
      </c>
      <c r="F2463" s="162">
        <v>2021</v>
      </c>
      <c r="G2463" s="164">
        <v>821791</v>
      </c>
      <c r="H2463" s="164">
        <v>5354</v>
      </c>
      <c r="I2463" s="164">
        <v>772</v>
      </c>
      <c r="J2463" s="164">
        <v>515</v>
      </c>
    </row>
    <row r="2464" spans="1:10" ht="14.5" x14ac:dyDescent="0.35">
      <c r="A2464" s="162">
        <v>24988</v>
      </c>
      <c r="B2464" s="162" t="s">
        <v>2657</v>
      </c>
      <c r="D2464" s="163">
        <v>17.100000000000001</v>
      </c>
      <c r="E2464" s="163" t="s">
        <v>195</v>
      </c>
      <c r="F2464" s="162">
        <v>2021</v>
      </c>
      <c r="G2464" s="164">
        <v>3127551</v>
      </c>
      <c r="H2464" s="164">
        <v>38483</v>
      </c>
      <c r="I2464" s="164">
        <v>3828</v>
      </c>
      <c r="J2464" s="164">
        <v>3215</v>
      </c>
    </row>
    <row r="2465" spans="1:10" ht="14.5" x14ac:dyDescent="0.35">
      <c r="A2465" s="162">
        <v>24988</v>
      </c>
      <c r="B2465" s="162" t="s">
        <v>2658</v>
      </c>
      <c r="D2465" s="163">
        <v>17.2</v>
      </c>
      <c r="E2465" s="163" t="s">
        <v>195</v>
      </c>
      <c r="F2465" s="162">
        <v>2021</v>
      </c>
      <c r="G2465" s="164">
        <v>326318</v>
      </c>
      <c r="H2465" s="164">
        <v>2398</v>
      </c>
      <c r="I2465" s="164">
        <v>393</v>
      </c>
      <c r="J2465" s="164">
        <v>283</v>
      </c>
    </row>
    <row r="2466" spans="1:10" ht="14.5" x14ac:dyDescent="0.35">
      <c r="A2466" s="162">
        <v>24988</v>
      </c>
      <c r="B2466" s="162" t="s">
        <v>2659</v>
      </c>
      <c r="D2466" s="163">
        <v>18</v>
      </c>
      <c r="E2466" s="163" t="s">
        <v>195</v>
      </c>
      <c r="F2466" s="162">
        <v>2021</v>
      </c>
      <c r="G2466" s="164">
        <v>1980420</v>
      </c>
      <c r="H2466" s="164">
        <v>24839</v>
      </c>
      <c r="I2466" s="164">
        <v>3082</v>
      </c>
      <c r="J2466" s="164">
        <v>2363</v>
      </c>
    </row>
    <row r="2467" spans="1:10" ht="14.5" x14ac:dyDescent="0.35">
      <c r="A2467" s="162">
        <v>24988</v>
      </c>
      <c r="B2467" s="162" t="s">
        <v>2660</v>
      </c>
      <c r="D2467" s="163">
        <v>19.3</v>
      </c>
      <c r="E2467" s="163" t="s">
        <v>195</v>
      </c>
      <c r="F2467" s="162">
        <v>2021</v>
      </c>
      <c r="G2467" s="164">
        <v>46496</v>
      </c>
      <c r="H2467" s="164">
        <v>99317</v>
      </c>
      <c r="I2467" s="164">
        <v>7216</v>
      </c>
      <c r="J2467" s="164">
        <v>6747</v>
      </c>
    </row>
    <row r="2468" spans="1:10" ht="14.5" x14ac:dyDescent="0.35">
      <c r="A2468" s="162">
        <v>24988</v>
      </c>
      <c r="B2468" s="162" t="s">
        <v>2661</v>
      </c>
      <c r="D2468" s="163">
        <v>19.399999999999999</v>
      </c>
      <c r="E2468" s="163" t="s">
        <v>195</v>
      </c>
      <c r="F2468" s="162">
        <v>2021</v>
      </c>
      <c r="G2468" s="164">
        <v>10501679</v>
      </c>
      <c r="H2468" s="164">
        <v>0</v>
      </c>
      <c r="I2468" s="164">
        <v>0</v>
      </c>
      <c r="J2468" s="164">
        <v>0</v>
      </c>
    </row>
    <row r="2469" spans="1:10" ht="14.5" x14ac:dyDescent="0.35">
      <c r="A2469" s="162">
        <v>24988</v>
      </c>
      <c r="B2469" s="162" t="s">
        <v>2662</v>
      </c>
      <c r="D2469" s="163">
        <v>21.2</v>
      </c>
      <c r="E2469" s="163" t="s">
        <v>195</v>
      </c>
      <c r="F2469" s="162">
        <v>2021</v>
      </c>
      <c r="G2469" s="164">
        <v>2452470</v>
      </c>
      <c r="H2469" s="164">
        <v>21784</v>
      </c>
      <c r="I2469" s="164">
        <v>1888</v>
      </c>
      <c r="J2469" s="164">
        <v>1739</v>
      </c>
    </row>
    <row r="2470" spans="1:10" ht="14.5" x14ac:dyDescent="0.35">
      <c r="A2470" s="162">
        <v>24988</v>
      </c>
      <c r="B2470" s="162" t="s">
        <v>2663</v>
      </c>
      <c r="D2470" s="163">
        <v>23</v>
      </c>
      <c r="E2470" s="163" t="s">
        <v>195</v>
      </c>
      <c r="F2470" s="162">
        <v>2021</v>
      </c>
      <c r="G2470" s="164">
        <v>99367</v>
      </c>
      <c r="H2470" s="164">
        <v>662</v>
      </c>
      <c r="I2470" s="164">
        <v>483</v>
      </c>
      <c r="J2470" s="164">
        <v>165</v>
      </c>
    </row>
    <row r="2471" spans="1:10" ht="14.5" x14ac:dyDescent="0.35">
      <c r="A2471" s="162">
        <v>24988</v>
      </c>
      <c r="B2471" s="162" t="s">
        <v>2664</v>
      </c>
      <c r="D2471" s="163">
        <v>24</v>
      </c>
      <c r="E2471" s="163" t="s">
        <v>195</v>
      </c>
      <c r="F2471" s="162">
        <v>2021</v>
      </c>
      <c r="G2471" s="164">
        <v>1158</v>
      </c>
      <c r="H2471" s="164">
        <v>100</v>
      </c>
      <c r="I2471" s="164">
        <v>14</v>
      </c>
      <c r="J2471" s="164">
        <v>9</v>
      </c>
    </row>
    <row r="2472" spans="1:10" ht="14.5" x14ac:dyDescent="0.35">
      <c r="A2472" s="162">
        <v>25011</v>
      </c>
      <c r="B2472" s="162" t="s">
        <v>2665</v>
      </c>
      <c r="D2472" s="163">
        <v>1</v>
      </c>
      <c r="E2472" s="163" t="s">
        <v>195</v>
      </c>
      <c r="F2472" s="162">
        <v>2021</v>
      </c>
      <c r="G2472" s="164">
        <v>160466</v>
      </c>
      <c r="H2472" s="164">
        <v>7107</v>
      </c>
      <c r="I2472" s="164">
        <v>0</v>
      </c>
      <c r="J2472" s="164">
        <v>12</v>
      </c>
    </row>
    <row r="2473" spans="1:10" ht="14.5" x14ac:dyDescent="0.35">
      <c r="A2473" s="162">
        <v>25011</v>
      </c>
      <c r="B2473" s="162" t="s">
        <v>2666</v>
      </c>
      <c r="D2473" s="163">
        <v>2.1</v>
      </c>
      <c r="E2473" s="163" t="s">
        <v>195</v>
      </c>
      <c r="F2473" s="162">
        <v>2021</v>
      </c>
      <c r="G2473" s="164">
        <v>726609</v>
      </c>
      <c r="H2473" s="164">
        <v>7923</v>
      </c>
      <c r="I2473" s="164">
        <v>0</v>
      </c>
      <c r="J2473" s="164">
        <v>13</v>
      </c>
    </row>
    <row r="2474" spans="1:10" ht="14.5" x14ac:dyDescent="0.35">
      <c r="A2474" s="162">
        <v>25011</v>
      </c>
      <c r="B2474" s="162" t="s">
        <v>2667</v>
      </c>
      <c r="D2474" s="163">
        <v>5.0999999999999996</v>
      </c>
      <c r="E2474" s="163" t="s">
        <v>195</v>
      </c>
      <c r="F2474" s="162">
        <v>2021</v>
      </c>
      <c r="G2474" s="164">
        <v>20981954</v>
      </c>
      <c r="H2474" s="164">
        <v>233167</v>
      </c>
      <c r="I2474" s="164">
        <v>13</v>
      </c>
      <c r="J2474" s="164">
        <v>385</v>
      </c>
    </row>
    <row r="2475" spans="1:10" ht="14.5" x14ac:dyDescent="0.35">
      <c r="A2475" s="162">
        <v>25011</v>
      </c>
      <c r="B2475" s="162" t="s">
        <v>2668</v>
      </c>
      <c r="D2475" s="163">
        <v>5.2</v>
      </c>
      <c r="E2475" s="163" t="s">
        <v>195</v>
      </c>
      <c r="F2475" s="162">
        <v>2021</v>
      </c>
      <c r="G2475" s="164">
        <v>7367134</v>
      </c>
      <c r="H2475" s="164">
        <v>170103</v>
      </c>
      <c r="I2475" s="164">
        <v>10</v>
      </c>
      <c r="J2475" s="164">
        <v>281</v>
      </c>
    </row>
    <row r="2476" spans="1:10" ht="14.5" x14ac:dyDescent="0.35">
      <c r="A2476" s="162">
        <v>25011</v>
      </c>
      <c r="B2476" s="162" t="s">
        <v>2669</v>
      </c>
      <c r="D2476" s="163">
        <v>9</v>
      </c>
      <c r="E2476" s="163" t="s">
        <v>195</v>
      </c>
      <c r="F2476" s="162">
        <v>2021</v>
      </c>
      <c r="G2476" s="164">
        <v>2904992</v>
      </c>
      <c r="H2476" s="164">
        <v>19286</v>
      </c>
      <c r="I2476" s="164">
        <v>1</v>
      </c>
      <c r="J2476" s="164">
        <v>32</v>
      </c>
    </row>
    <row r="2477" spans="1:10" ht="14.5" x14ac:dyDescent="0.35">
      <c r="A2477" s="162">
        <v>25011</v>
      </c>
      <c r="B2477" s="162" t="s">
        <v>2670</v>
      </c>
      <c r="D2477" s="163">
        <v>17.100000000000001</v>
      </c>
      <c r="E2477" s="163" t="s">
        <v>195</v>
      </c>
      <c r="F2477" s="162">
        <v>2021</v>
      </c>
      <c r="G2477" s="164">
        <v>3004887</v>
      </c>
      <c r="H2477" s="164">
        <v>52332</v>
      </c>
      <c r="I2477" s="164">
        <v>3</v>
      </c>
      <c r="J2477" s="164">
        <v>86</v>
      </c>
    </row>
    <row r="2478" spans="1:10" ht="14.5" x14ac:dyDescent="0.35">
      <c r="A2478" s="162">
        <v>25011</v>
      </c>
      <c r="B2478" s="162" t="s">
        <v>2671</v>
      </c>
      <c r="D2478" s="163">
        <v>17.2</v>
      </c>
      <c r="E2478" s="163" t="s">
        <v>195</v>
      </c>
      <c r="F2478" s="162">
        <v>2021</v>
      </c>
      <c r="G2478" s="164">
        <v>14356064</v>
      </c>
      <c r="H2478" s="164">
        <v>172076</v>
      </c>
      <c r="I2478" s="164">
        <v>10</v>
      </c>
      <c r="J2478" s="164">
        <v>284</v>
      </c>
    </row>
    <row r="2479" spans="1:10" ht="14.5" x14ac:dyDescent="0.35">
      <c r="A2479" s="162">
        <v>25011</v>
      </c>
      <c r="B2479" s="162" t="s">
        <v>2672</v>
      </c>
      <c r="D2479" s="163">
        <v>18</v>
      </c>
      <c r="E2479" s="163" t="s">
        <v>195</v>
      </c>
      <c r="F2479" s="162">
        <v>2021</v>
      </c>
      <c r="G2479" s="164">
        <v>107087</v>
      </c>
      <c r="H2479" s="164">
        <v>2777</v>
      </c>
      <c r="I2479" s="164">
        <v>0</v>
      </c>
      <c r="J2479" s="164">
        <v>5</v>
      </c>
    </row>
    <row r="2480" spans="1:10" ht="14.5" x14ac:dyDescent="0.35">
      <c r="A2480" s="162">
        <v>25011</v>
      </c>
      <c r="B2480" s="162" t="s">
        <v>2673</v>
      </c>
      <c r="D2480" s="163">
        <v>19.3</v>
      </c>
      <c r="E2480" s="163" t="s">
        <v>195</v>
      </c>
      <c r="F2480" s="162">
        <v>2021</v>
      </c>
      <c r="G2480" s="164">
        <v>322876</v>
      </c>
      <c r="H2480" s="164">
        <v>236485</v>
      </c>
      <c r="I2480" s="164">
        <v>14</v>
      </c>
      <c r="J2480" s="164">
        <v>390</v>
      </c>
    </row>
    <row r="2481" spans="1:10" ht="14.5" x14ac:dyDescent="0.35">
      <c r="A2481" s="162">
        <v>25011</v>
      </c>
      <c r="B2481" s="162" t="s">
        <v>2674</v>
      </c>
      <c r="D2481" s="163">
        <v>19.399999999999999</v>
      </c>
      <c r="E2481" s="163" t="s">
        <v>195</v>
      </c>
      <c r="F2481" s="162">
        <v>2021</v>
      </c>
      <c r="G2481" s="164">
        <v>21136122</v>
      </c>
      <c r="H2481" s="164">
        <v>0</v>
      </c>
      <c r="I2481" s="164">
        <v>0</v>
      </c>
      <c r="J2481" s="164">
        <v>0</v>
      </c>
    </row>
    <row r="2482" spans="1:10" ht="14.5" x14ac:dyDescent="0.35">
      <c r="A2482" s="162">
        <v>25011</v>
      </c>
      <c r="B2482" s="162" t="s">
        <v>2675</v>
      </c>
      <c r="D2482" s="163">
        <v>21.2</v>
      </c>
      <c r="E2482" s="163" t="s">
        <v>195</v>
      </c>
      <c r="F2482" s="162">
        <v>2021</v>
      </c>
      <c r="G2482" s="164">
        <v>3840248</v>
      </c>
      <c r="H2482" s="164">
        <v>40045</v>
      </c>
      <c r="I2482" s="164">
        <v>2</v>
      </c>
      <c r="J2482" s="164">
        <v>66</v>
      </c>
    </row>
    <row r="2483" spans="1:10" ht="14.5" x14ac:dyDescent="0.35">
      <c r="A2483" s="162">
        <v>25054</v>
      </c>
      <c r="B2483" s="162" t="s">
        <v>2676</v>
      </c>
      <c r="D2483" s="163">
        <v>2.4</v>
      </c>
      <c r="E2483" s="163" t="s">
        <v>195</v>
      </c>
      <c r="F2483" s="162">
        <v>2021</v>
      </c>
      <c r="G2483" s="164">
        <v>8408070</v>
      </c>
      <c r="H2483" s="164">
        <v>32382</v>
      </c>
      <c r="I2483" s="164">
        <v>1152</v>
      </c>
      <c r="J2483" s="164">
        <v>768</v>
      </c>
    </row>
    <row r="2484" spans="1:10" ht="14.5" x14ac:dyDescent="0.35">
      <c r="A2484" s="162">
        <v>25054</v>
      </c>
      <c r="B2484" s="162" t="s">
        <v>2677</v>
      </c>
      <c r="D2484" s="163">
        <v>9</v>
      </c>
      <c r="E2484" s="163" t="s">
        <v>195</v>
      </c>
      <c r="F2484" s="162">
        <v>2021</v>
      </c>
      <c r="G2484" s="164">
        <v>79377</v>
      </c>
      <c r="H2484" s="164">
        <v>4948</v>
      </c>
      <c r="I2484" s="164">
        <v>176</v>
      </c>
      <c r="J2484" s="164">
        <v>117</v>
      </c>
    </row>
    <row r="2485" spans="1:10" ht="14.5" x14ac:dyDescent="0.35">
      <c r="A2485" s="162">
        <v>25054</v>
      </c>
      <c r="B2485" s="162" t="s">
        <v>2678</v>
      </c>
      <c r="D2485" s="163">
        <v>11</v>
      </c>
      <c r="E2485" s="163" t="s">
        <v>195</v>
      </c>
      <c r="F2485" s="162">
        <v>2021</v>
      </c>
      <c r="G2485" s="164">
        <v>44367</v>
      </c>
      <c r="H2485" s="164">
        <v>6128</v>
      </c>
      <c r="I2485" s="164">
        <v>218</v>
      </c>
      <c r="J2485" s="164">
        <v>146</v>
      </c>
    </row>
    <row r="2486" spans="1:10" ht="14.5" x14ac:dyDescent="0.35">
      <c r="A2486" s="162">
        <v>25054</v>
      </c>
      <c r="B2486" s="162" t="s">
        <v>2679</v>
      </c>
      <c r="D2486" s="163">
        <v>17.100000000000001</v>
      </c>
      <c r="E2486" s="163" t="s">
        <v>195</v>
      </c>
      <c r="F2486" s="162">
        <v>2021</v>
      </c>
      <c r="G2486" s="164">
        <v>5571650</v>
      </c>
      <c r="H2486" s="164">
        <v>263066</v>
      </c>
      <c r="I2486" s="164">
        <v>9362</v>
      </c>
      <c r="J2486" s="164">
        <v>6241</v>
      </c>
    </row>
    <row r="2487" spans="1:10" ht="14.5" x14ac:dyDescent="0.35">
      <c r="A2487" s="162">
        <v>25054</v>
      </c>
      <c r="B2487" s="162" t="s">
        <v>2680</v>
      </c>
      <c r="D2487" s="163">
        <v>17.2</v>
      </c>
      <c r="E2487" s="163" t="s">
        <v>195</v>
      </c>
      <c r="F2487" s="162">
        <v>2021</v>
      </c>
      <c r="G2487" s="164">
        <v>16596379</v>
      </c>
      <c r="H2487" s="164">
        <v>401923</v>
      </c>
      <c r="I2487" s="164">
        <v>14304</v>
      </c>
      <c r="J2487" s="164">
        <v>9536</v>
      </c>
    </row>
    <row r="2488" spans="1:10" ht="14.5" x14ac:dyDescent="0.35">
      <c r="A2488" s="162">
        <v>25054</v>
      </c>
      <c r="B2488" s="162" t="s">
        <v>2681</v>
      </c>
      <c r="D2488" s="163">
        <v>19.3</v>
      </c>
      <c r="E2488" s="163" t="s">
        <v>195</v>
      </c>
      <c r="F2488" s="162">
        <v>2021</v>
      </c>
      <c r="G2488" s="164">
        <v>48784</v>
      </c>
      <c r="H2488" s="164">
        <v>131293</v>
      </c>
      <c r="I2488" s="164">
        <v>4672</v>
      </c>
      <c r="J2488" s="164">
        <v>3115</v>
      </c>
    </row>
    <row r="2489" spans="1:10" ht="14.5" x14ac:dyDescent="0.35">
      <c r="A2489" s="162">
        <v>25054</v>
      </c>
      <c r="B2489" s="162" t="s">
        <v>2682</v>
      </c>
      <c r="D2489" s="163">
        <v>19.399999999999999</v>
      </c>
      <c r="E2489" s="163" t="s">
        <v>195</v>
      </c>
      <c r="F2489" s="162">
        <v>2021</v>
      </c>
      <c r="G2489" s="164">
        <v>28263363</v>
      </c>
      <c r="H2489" s="164">
        <v>0</v>
      </c>
      <c r="I2489" s="164">
        <v>0</v>
      </c>
      <c r="J2489" s="164">
        <v>0</v>
      </c>
    </row>
    <row r="2490" spans="1:10" ht="14.5" x14ac:dyDescent="0.35">
      <c r="A2490" s="162">
        <v>25054</v>
      </c>
      <c r="B2490" s="162" t="s">
        <v>2683</v>
      </c>
      <c r="D2490" s="163">
        <v>21.2</v>
      </c>
      <c r="E2490" s="163" t="s">
        <v>195</v>
      </c>
      <c r="F2490" s="162">
        <v>2021</v>
      </c>
      <c r="G2490" s="164">
        <v>1763089</v>
      </c>
      <c r="H2490" s="164">
        <v>39529</v>
      </c>
      <c r="I2490" s="164">
        <v>1407</v>
      </c>
      <c r="J2490" s="164">
        <v>938</v>
      </c>
    </row>
    <row r="2491" spans="1:10" ht="14.5" x14ac:dyDescent="0.35">
      <c r="A2491" s="162">
        <v>25054</v>
      </c>
      <c r="B2491" s="162" t="s">
        <v>2684</v>
      </c>
      <c r="D2491" s="163">
        <v>24</v>
      </c>
      <c r="E2491" s="163" t="s">
        <v>195</v>
      </c>
      <c r="F2491" s="162">
        <v>2021</v>
      </c>
      <c r="G2491" s="164">
        <v>5136981</v>
      </c>
      <c r="H2491" s="164">
        <v>67446</v>
      </c>
      <c r="I2491" s="164">
        <v>2400</v>
      </c>
      <c r="J2491" s="164">
        <v>1600</v>
      </c>
    </row>
    <row r="2492" spans="1:10" ht="14.5" x14ac:dyDescent="0.35">
      <c r="A2492" s="162">
        <v>25127</v>
      </c>
      <c r="B2492" s="162" t="s">
        <v>2685</v>
      </c>
      <c r="D2492" s="163">
        <v>1</v>
      </c>
      <c r="E2492" s="163" t="s">
        <v>195</v>
      </c>
      <c r="F2492" s="162">
        <v>2021</v>
      </c>
      <c r="G2492" s="164">
        <v>2979978</v>
      </c>
      <c r="H2492" s="164">
        <v>48346</v>
      </c>
      <c r="I2492" s="164">
        <v>2812</v>
      </c>
      <c r="J2492" s="164">
        <v>3859</v>
      </c>
    </row>
    <row r="2493" spans="1:10" ht="14.5" x14ac:dyDescent="0.35">
      <c r="A2493" s="162">
        <v>25127</v>
      </c>
      <c r="B2493" s="162" t="s">
        <v>2686</v>
      </c>
      <c r="D2493" s="163">
        <v>2.1</v>
      </c>
      <c r="E2493" s="163" t="s">
        <v>195</v>
      </c>
      <c r="F2493" s="162">
        <v>2021</v>
      </c>
      <c r="G2493" s="164">
        <v>5570105</v>
      </c>
      <c r="H2493" s="164">
        <v>66125</v>
      </c>
      <c r="I2493" s="164">
        <v>3675</v>
      </c>
      <c r="J2493" s="164">
        <v>5124</v>
      </c>
    </row>
    <row r="2494" spans="1:10" ht="14.5" x14ac:dyDescent="0.35">
      <c r="A2494" s="162">
        <v>25127</v>
      </c>
      <c r="B2494" s="162" t="s">
        <v>2687</v>
      </c>
      <c r="D2494" s="163">
        <v>4</v>
      </c>
      <c r="E2494" s="163" t="s">
        <v>195</v>
      </c>
      <c r="F2494" s="162">
        <v>2021</v>
      </c>
      <c r="G2494" s="164">
        <v>11320500</v>
      </c>
      <c r="H2494" s="164">
        <v>163573</v>
      </c>
      <c r="I2494" s="164">
        <v>4891</v>
      </c>
      <c r="J2494" s="164">
        <v>10458</v>
      </c>
    </row>
    <row r="2495" spans="1:10" ht="14.5" x14ac:dyDescent="0.35">
      <c r="A2495" s="162">
        <v>25127</v>
      </c>
      <c r="B2495" s="162" t="s">
        <v>2688</v>
      </c>
      <c r="D2495" s="163">
        <v>5.0999999999999996</v>
      </c>
      <c r="E2495" s="163" t="s">
        <v>195</v>
      </c>
      <c r="F2495" s="162">
        <v>2021</v>
      </c>
      <c r="G2495" s="164">
        <v>1816605</v>
      </c>
      <c r="H2495" s="164">
        <v>62385</v>
      </c>
      <c r="I2495" s="164">
        <v>3399</v>
      </c>
      <c r="J2495" s="164">
        <v>4367</v>
      </c>
    </row>
    <row r="2496" spans="1:10" ht="14.5" x14ac:dyDescent="0.35">
      <c r="A2496" s="162">
        <v>25127</v>
      </c>
      <c r="B2496" s="162" t="s">
        <v>2689</v>
      </c>
      <c r="D2496" s="163">
        <v>5.2</v>
      </c>
      <c r="E2496" s="163" t="s">
        <v>195</v>
      </c>
      <c r="F2496" s="162">
        <v>2021</v>
      </c>
      <c r="G2496" s="164">
        <v>1131113</v>
      </c>
      <c r="H2496" s="164">
        <v>31937</v>
      </c>
      <c r="I2496" s="164">
        <v>1745</v>
      </c>
      <c r="J2496" s="164">
        <v>2239</v>
      </c>
    </row>
    <row r="2497" spans="1:10" ht="14.5" x14ac:dyDescent="0.35">
      <c r="A2497" s="162">
        <v>25127</v>
      </c>
      <c r="B2497" s="162" t="s">
        <v>2690</v>
      </c>
      <c r="D2497" s="163">
        <v>9</v>
      </c>
      <c r="E2497" s="163" t="s">
        <v>195</v>
      </c>
      <c r="F2497" s="162">
        <v>2021</v>
      </c>
      <c r="G2497" s="164">
        <v>714893</v>
      </c>
      <c r="H2497" s="164">
        <v>9293</v>
      </c>
      <c r="I2497" s="164">
        <v>508</v>
      </c>
      <c r="J2497" s="164">
        <v>714</v>
      </c>
    </row>
    <row r="2498" spans="1:10" ht="14.5" x14ac:dyDescent="0.35">
      <c r="A2498" s="162">
        <v>25127</v>
      </c>
      <c r="B2498" s="162" t="s">
        <v>2691</v>
      </c>
      <c r="D2498" s="163">
        <v>17.100000000000001</v>
      </c>
      <c r="E2498" s="163" t="s">
        <v>195</v>
      </c>
      <c r="F2498" s="162">
        <v>2021</v>
      </c>
      <c r="G2498" s="164">
        <v>7422229</v>
      </c>
      <c r="H2498" s="164">
        <v>60871</v>
      </c>
      <c r="I2498" s="164">
        <v>3653</v>
      </c>
      <c r="J2498" s="164">
        <v>4586</v>
      </c>
    </row>
    <row r="2499" spans="1:10" ht="14.5" x14ac:dyDescent="0.35">
      <c r="A2499" s="162">
        <v>25127</v>
      </c>
      <c r="B2499" s="162" t="s">
        <v>2692</v>
      </c>
      <c r="D2499" s="163">
        <v>17.2</v>
      </c>
      <c r="E2499" s="163" t="s">
        <v>195</v>
      </c>
      <c r="F2499" s="162">
        <v>2021</v>
      </c>
      <c r="G2499" s="164">
        <v>130155</v>
      </c>
      <c r="H2499" s="164">
        <v>1936</v>
      </c>
      <c r="I2499" s="164">
        <v>114</v>
      </c>
      <c r="J2499" s="164">
        <v>149</v>
      </c>
    </row>
    <row r="2500" spans="1:10" ht="14.5" x14ac:dyDescent="0.35">
      <c r="A2500" s="162">
        <v>25127</v>
      </c>
      <c r="B2500" s="162" t="s">
        <v>2693</v>
      </c>
      <c r="D2500" s="163">
        <v>18</v>
      </c>
      <c r="E2500" s="163" t="s">
        <v>195</v>
      </c>
      <c r="F2500" s="162">
        <v>2021</v>
      </c>
      <c r="G2500" s="164">
        <v>1676375</v>
      </c>
      <c r="H2500" s="164">
        <v>10839</v>
      </c>
      <c r="I2500" s="164">
        <v>686</v>
      </c>
      <c r="J2500" s="164">
        <v>887</v>
      </c>
    </row>
    <row r="2501" spans="1:10" ht="14.5" x14ac:dyDescent="0.35">
      <c r="A2501" s="162">
        <v>25127</v>
      </c>
      <c r="B2501" s="162" t="s">
        <v>2694</v>
      </c>
      <c r="D2501" s="163">
        <v>19.100000000000001</v>
      </c>
      <c r="E2501" s="163" t="s">
        <v>195</v>
      </c>
      <c r="F2501" s="162">
        <v>2021</v>
      </c>
      <c r="G2501" s="164">
        <v>122268</v>
      </c>
      <c r="H2501" s="164">
        <v>93728</v>
      </c>
      <c r="I2501" s="164">
        <v>4666</v>
      </c>
      <c r="J2501" s="164">
        <v>11109</v>
      </c>
    </row>
    <row r="2502" spans="1:10" ht="14.5" x14ac:dyDescent="0.35">
      <c r="A2502" s="162">
        <v>25127</v>
      </c>
      <c r="B2502" s="162" t="s">
        <v>2695</v>
      </c>
      <c r="D2502" s="163">
        <v>19.2</v>
      </c>
      <c r="E2502" s="163" t="s">
        <v>195</v>
      </c>
      <c r="F2502" s="162">
        <v>2021</v>
      </c>
      <c r="G2502" s="164">
        <v>4277937</v>
      </c>
      <c r="H2502" s="164">
        <v>0</v>
      </c>
      <c r="I2502" s="164">
        <v>0</v>
      </c>
      <c r="J2502" s="164">
        <v>0</v>
      </c>
    </row>
    <row r="2503" spans="1:10" ht="14.5" x14ac:dyDescent="0.35">
      <c r="A2503" s="162">
        <v>25127</v>
      </c>
      <c r="B2503" s="162" t="s">
        <v>2696</v>
      </c>
      <c r="D2503" s="163">
        <v>19.3</v>
      </c>
      <c r="E2503" s="163" t="s">
        <v>195</v>
      </c>
      <c r="F2503" s="162">
        <v>2021</v>
      </c>
      <c r="G2503" s="164">
        <v>65079</v>
      </c>
      <c r="H2503" s="164">
        <v>64807</v>
      </c>
      <c r="I2503" s="164">
        <v>2839</v>
      </c>
      <c r="J2503" s="164">
        <v>4974</v>
      </c>
    </row>
    <row r="2504" spans="1:10" ht="14.5" x14ac:dyDescent="0.35">
      <c r="A2504" s="162">
        <v>25127</v>
      </c>
      <c r="B2504" s="162" t="s">
        <v>2697</v>
      </c>
      <c r="D2504" s="163">
        <v>19.399999999999999</v>
      </c>
      <c r="E2504" s="163" t="s">
        <v>195</v>
      </c>
      <c r="F2504" s="162">
        <v>2021</v>
      </c>
      <c r="G2504" s="164">
        <v>9459187</v>
      </c>
      <c r="H2504" s="164">
        <v>0</v>
      </c>
      <c r="I2504" s="164">
        <v>0</v>
      </c>
      <c r="J2504" s="164">
        <v>0</v>
      </c>
    </row>
    <row r="2505" spans="1:10" ht="14.5" x14ac:dyDescent="0.35">
      <c r="A2505" s="162">
        <v>25127</v>
      </c>
      <c r="B2505" s="162" t="s">
        <v>2698</v>
      </c>
      <c r="D2505" s="163">
        <v>21.1</v>
      </c>
      <c r="E2505" s="163" t="s">
        <v>195</v>
      </c>
      <c r="F2505" s="162">
        <v>2021</v>
      </c>
      <c r="G2505" s="164">
        <v>3956228</v>
      </c>
      <c r="H2505" s="164">
        <v>81819</v>
      </c>
      <c r="I2505" s="164">
        <v>4209</v>
      </c>
      <c r="J2505" s="164">
        <v>10007</v>
      </c>
    </row>
    <row r="2506" spans="1:10" ht="14.5" x14ac:dyDescent="0.35">
      <c r="A2506" s="162">
        <v>25127</v>
      </c>
      <c r="B2506" s="162" t="s">
        <v>2699</v>
      </c>
      <c r="D2506" s="163">
        <v>21.2</v>
      </c>
      <c r="E2506" s="163" t="s">
        <v>195</v>
      </c>
      <c r="F2506" s="162">
        <v>2021</v>
      </c>
      <c r="G2506" s="164">
        <v>3100544</v>
      </c>
      <c r="H2506" s="164">
        <v>26268</v>
      </c>
      <c r="I2506" s="164">
        <v>1142</v>
      </c>
      <c r="J2506" s="164">
        <v>2004</v>
      </c>
    </row>
    <row r="2507" spans="1:10" ht="14.5" x14ac:dyDescent="0.35">
      <c r="A2507" s="162">
        <v>25127</v>
      </c>
      <c r="B2507" s="162" t="s">
        <v>2700</v>
      </c>
      <c r="D2507" s="163">
        <v>23</v>
      </c>
      <c r="E2507" s="163" t="s">
        <v>195</v>
      </c>
      <c r="F2507" s="162">
        <v>2021</v>
      </c>
      <c r="G2507" s="164">
        <v>74968</v>
      </c>
      <c r="H2507" s="164">
        <v>945</v>
      </c>
      <c r="I2507" s="164">
        <v>61</v>
      </c>
      <c r="J2507" s="164">
        <v>79</v>
      </c>
    </row>
    <row r="2508" spans="1:10" ht="14.5" x14ac:dyDescent="0.35">
      <c r="A2508" s="162">
        <v>25135</v>
      </c>
      <c r="B2508" s="162" t="s">
        <v>2701</v>
      </c>
      <c r="D2508" s="163">
        <v>1</v>
      </c>
      <c r="E2508" s="163" t="s">
        <v>195</v>
      </c>
      <c r="F2508" s="162">
        <v>2021</v>
      </c>
      <c r="G2508" s="164">
        <v>1626189</v>
      </c>
      <c r="H2508" s="164">
        <v>35287</v>
      </c>
      <c r="I2508" s="164">
        <v>2051</v>
      </c>
      <c r="J2508" s="164">
        <v>2752</v>
      </c>
    </row>
    <row r="2509" spans="1:10" ht="14.5" x14ac:dyDescent="0.35">
      <c r="A2509" s="162">
        <v>25135</v>
      </c>
      <c r="B2509" s="162" t="s">
        <v>2702</v>
      </c>
      <c r="D2509" s="163">
        <v>2.1</v>
      </c>
      <c r="E2509" s="163" t="s">
        <v>195</v>
      </c>
      <c r="F2509" s="162">
        <v>2021</v>
      </c>
      <c r="G2509" s="164">
        <v>3401738</v>
      </c>
      <c r="H2509" s="164">
        <v>42687</v>
      </c>
      <c r="I2509" s="164">
        <v>2414</v>
      </c>
      <c r="J2509" s="164">
        <v>3360</v>
      </c>
    </row>
    <row r="2510" spans="1:10" ht="14.5" x14ac:dyDescent="0.35">
      <c r="A2510" s="162">
        <v>25135</v>
      </c>
      <c r="B2510" s="162" t="s">
        <v>2703</v>
      </c>
      <c r="D2510" s="163">
        <v>3</v>
      </c>
      <c r="E2510" s="163" t="s">
        <v>195</v>
      </c>
      <c r="F2510" s="162">
        <v>2021</v>
      </c>
      <c r="G2510" s="164">
        <v>16503172</v>
      </c>
      <c r="H2510" s="164">
        <v>99801</v>
      </c>
      <c r="I2510" s="164">
        <v>4953</v>
      </c>
      <c r="J2510" s="164">
        <v>8937</v>
      </c>
    </row>
    <row r="2511" spans="1:10" ht="14.5" x14ac:dyDescent="0.35">
      <c r="A2511" s="162">
        <v>25135</v>
      </c>
      <c r="B2511" s="162" t="s">
        <v>2704</v>
      </c>
      <c r="D2511" s="163">
        <v>5.0999999999999996</v>
      </c>
      <c r="E2511" s="163" t="s">
        <v>195</v>
      </c>
      <c r="F2511" s="162">
        <v>2021</v>
      </c>
      <c r="G2511" s="164">
        <v>17072401</v>
      </c>
      <c r="H2511" s="164">
        <v>73559</v>
      </c>
      <c r="I2511" s="164">
        <v>3925</v>
      </c>
      <c r="J2511" s="164">
        <v>5098</v>
      </c>
    </row>
    <row r="2512" spans="1:10" ht="14.5" x14ac:dyDescent="0.35">
      <c r="A2512" s="162">
        <v>25135</v>
      </c>
      <c r="B2512" s="162" t="s">
        <v>2705</v>
      </c>
      <c r="D2512" s="163">
        <v>5.2</v>
      </c>
      <c r="E2512" s="163" t="s">
        <v>195</v>
      </c>
      <c r="F2512" s="162">
        <v>2021</v>
      </c>
      <c r="G2512" s="164">
        <v>9690062</v>
      </c>
      <c r="H2512" s="164">
        <v>39594</v>
      </c>
      <c r="I2512" s="164">
        <v>2116</v>
      </c>
      <c r="J2512" s="164">
        <v>2749</v>
      </c>
    </row>
    <row r="2513" spans="1:10" ht="14.5" x14ac:dyDescent="0.35">
      <c r="A2513" s="162">
        <v>25135</v>
      </c>
      <c r="B2513" s="162" t="s">
        <v>2706</v>
      </c>
      <c r="D2513" s="163">
        <v>9</v>
      </c>
      <c r="E2513" s="163" t="s">
        <v>195</v>
      </c>
      <c r="F2513" s="162">
        <v>2021</v>
      </c>
      <c r="G2513" s="164">
        <v>893892</v>
      </c>
      <c r="H2513" s="164">
        <v>7815</v>
      </c>
      <c r="I2513" s="164">
        <v>445</v>
      </c>
      <c r="J2513" s="164">
        <v>612</v>
      </c>
    </row>
    <row r="2514" spans="1:10" ht="14.5" x14ac:dyDescent="0.35">
      <c r="A2514" s="162">
        <v>25135</v>
      </c>
      <c r="B2514" s="162" t="s">
        <v>2707</v>
      </c>
      <c r="D2514" s="163">
        <v>17.100000000000001</v>
      </c>
      <c r="E2514" s="163" t="s">
        <v>195</v>
      </c>
      <c r="F2514" s="162">
        <v>2021</v>
      </c>
      <c r="G2514" s="164">
        <v>9779518</v>
      </c>
      <c r="H2514" s="164">
        <v>64635</v>
      </c>
      <c r="I2514" s="164">
        <v>3818</v>
      </c>
      <c r="J2514" s="164">
        <v>4790</v>
      </c>
    </row>
    <row r="2515" spans="1:10" ht="14.5" x14ac:dyDescent="0.35">
      <c r="A2515" s="162">
        <v>25135</v>
      </c>
      <c r="B2515" s="162" t="s">
        <v>2708</v>
      </c>
      <c r="D2515" s="163">
        <v>17.2</v>
      </c>
      <c r="E2515" s="163" t="s">
        <v>195</v>
      </c>
      <c r="F2515" s="162">
        <v>2021</v>
      </c>
      <c r="G2515" s="164">
        <v>314644</v>
      </c>
      <c r="H2515" s="164">
        <v>1383</v>
      </c>
      <c r="I2515" s="164">
        <v>83</v>
      </c>
      <c r="J2515" s="164">
        <v>108</v>
      </c>
    </row>
    <row r="2516" spans="1:10" ht="14.5" x14ac:dyDescent="0.35">
      <c r="A2516" s="162">
        <v>25135</v>
      </c>
      <c r="B2516" s="162" t="s">
        <v>2709</v>
      </c>
      <c r="D2516" s="163">
        <v>18</v>
      </c>
      <c r="E2516" s="163" t="s">
        <v>195</v>
      </c>
      <c r="F2516" s="162">
        <v>2021</v>
      </c>
      <c r="G2516" s="164">
        <v>321330</v>
      </c>
      <c r="H2516" s="164">
        <v>5426</v>
      </c>
      <c r="I2516" s="164">
        <v>369</v>
      </c>
      <c r="J2516" s="164">
        <v>502</v>
      </c>
    </row>
    <row r="2517" spans="1:10" ht="14.5" x14ac:dyDescent="0.35">
      <c r="A2517" s="162">
        <v>25135</v>
      </c>
      <c r="B2517" s="162" t="s">
        <v>2710</v>
      </c>
      <c r="D2517" s="163">
        <v>19.3</v>
      </c>
      <c r="E2517" s="163" t="s">
        <v>195</v>
      </c>
      <c r="F2517" s="162">
        <v>2021</v>
      </c>
      <c r="G2517" s="164">
        <v>471496</v>
      </c>
      <c r="H2517" s="164">
        <v>178300</v>
      </c>
      <c r="I2517" s="164">
        <v>7395</v>
      </c>
      <c r="J2517" s="164">
        <v>13011</v>
      </c>
    </row>
    <row r="2518" spans="1:10" ht="14.5" x14ac:dyDescent="0.35">
      <c r="A2518" s="162">
        <v>25135</v>
      </c>
      <c r="B2518" s="162" t="s">
        <v>2711</v>
      </c>
      <c r="D2518" s="163">
        <v>19.399999999999999</v>
      </c>
      <c r="E2518" s="163" t="s">
        <v>195</v>
      </c>
      <c r="F2518" s="162">
        <v>2021</v>
      </c>
      <c r="G2518" s="164">
        <v>62927995</v>
      </c>
      <c r="H2518" s="164">
        <v>0</v>
      </c>
      <c r="I2518" s="164">
        <v>0</v>
      </c>
      <c r="J2518" s="164">
        <v>0</v>
      </c>
    </row>
    <row r="2519" spans="1:10" ht="14.5" x14ac:dyDescent="0.35">
      <c r="A2519" s="162">
        <v>25135</v>
      </c>
      <c r="B2519" s="162" t="s">
        <v>2712</v>
      </c>
      <c r="D2519" s="163">
        <v>21.2</v>
      </c>
      <c r="E2519" s="163" t="s">
        <v>195</v>
      </c>
      <c r="F2519" s="162">
        <v>2021</v>
      </c>
      <c r="G2519" s="164">
        <v>21810739</v>
      </c>
      <c r="H2519" s="164">
        <v>73824</v>
      </c>
      <c r="I2519" s="164">
        <v>3098</v>
      </c>
      <c r="J2519" s="164">
        <v>5474</v>
      </c>
    </row>
    <row r="2520" spans="1:10" ht="14.5" x14ac:dyDescent="0.35">
      <c r="A2520" s="162">
        <v>25135</v>
      </c>
      <c r="B2520" s="162" t="s">
        <v>2713</v>
      </c>
      <c r="D2520" s="163">
        <v>23</v>
      </c>
      <c r="E2520" s="163" t="s">
        <v>195</v>
      </c>
      <c r="F2520" s="162">
        <v>2021</v>
      </c>
      <c r="G2520" s="164">
        <v>19954</v>
      </c>
      <c r="H2520" s="164">
        <v>529</v>
      </c>
      <c r="I2520" s="164">
        <v>34</v>
      </c>
      <c r="J2520" s="164">
        <v>45</v>
      </c>
    </row>
    <row r="2521" spans="1:10" ht="14.5" x14ac:dyDescent="0.35">
      <c r="A2521" s="162">
        <v>25143</v>
      </c>
      <c r="B2521" s="162" t="s">
        <v>2714</v>
      </c>
      <c r="D2521" s="163">
        <v>2.4</v>
      </c>
      <c r="E2521" s="163" t="s">
        <v>195</v>
      </c>
      <c r="F2521" s="162">
        <v>2021</v>
      </c>
      <c r="G2521" s="164">
        <v>218367</v>
      </c>
      <c r="H2521" s="164">
        <v>2441</v>
      </c>
      <c r="I2521" s="164">
        <v>0</v>
      </c>
      <c r="J2521" s="164">
        <v>0</v>
      </c>
    </row>
    <row r="2522" spans="1:10" ht="14.5" x14ac:dyDescent="0.35">
      <c r="A2522" s="162">
        <v>25143</v>
      </c>
      <c r="B2522" s="162" t="s">
        <v>2715</v>
      </c>
      <c r="D2522" s="163">
        <v>9</v>
      </c>
      <c r="E2522" s="163" t="s">
        <v>195</v>
      </c>
      <c r="F2522" s="162">
        <v>2021</v>
      </c>
      <c r="G2522" s="164">
        <v>21560010</v>
      </c>
      <c r="H2522" s="164">
        <v>583659</v>
      </c>
      <c r="I2522" s="164">
        <v>50588</v>
      </c>
      <c r="J2522" s="164">
        <v>12517</v>
      </c>
    </row>
    <row r="2523" spans="1:10" ht="14.5" x14ac:dyDescent="0.35">
      <c r="A2523" s="162">
        <v>25143</v>
      </c>
      <c r="B2523" s="162" t="s">
        <v>2716</v>
      </c>
      <c r="D2523" s="163">
        <v>11</v>
      </c>
      <c r="E2523" s="163" t="s">
        <v>195</v>
      </c>
      <c r="F2523" s="162">
        <v>2021</v>
      </c>
      <c r="G2523" s="164">
        <v>51834</v>
      </c>
      <c r="H2523" s="164">
        <v>2172</v>
      </c>
      <c r="I2523" s="164">
        <v>103</v>
      </c>
      <c r="J2523" s="164">
        <v>33</v>
      </c>
    </row>
    <row r="2524" spans="1:10" ht="14.5" x14ac:dyDescent="0.35">
      <c r="A2524" s="162">
        <v>25143</v>
      </c>
      <c r="B2524" s="162" t="s">
        <v>2717</v>
      </c>
      <c r="D2524" s="163">
        <v>17.100000000000001</v>
      </c>
      <c r="E2524" s="163" t="s">
        <v>195</v>
      </c>
      <c r="F2524" s="162">
        <v>2021</v>
      </c>
      <c r="G2524" s="164">
        <v>55003460</v>
      </c>
      <c r="H2524" s="164">
        <v>831277</v>
      </c>
      <c r="I2524" s="164">
        <v>65524</v>
      </c>
      <c r="J2524" s="164">
        <v>18209</v>
      </c>
    </row>
    <row r="2525" spans="1:10" ht="14.5" x14ac:dyDescent="0.35">
      <c r="A2525" s="162">
        <v>25143</v>
      </c>
      <c r="B2525" s="162" t="s">
        <v>2718</v>
      </c>
      <c r="D2525" s="163">
        <v>17.2</v>
      </c>
      <c r="E2525" s="163" t="s">
        <v>195</v>
      </c>
      <c r="F2525" s="162">
        <v>2021</v>
      </c>
      <c r="G2525" s="164">
        <v>1525417</v>
      </c>
      <c r="H2525" s="164">
        <v>26473</v>
      </c>
      <c r="I2525" s="164">
        <v>0</v>
      </c>
      <c r="J2525" s="164">
        <v>0</v>
      </c>
    </row>
    <row r="2526" spans="1:10" ht="14.5" x14ac:dyDescent="0.35">
      <c r="A2526" s="162">
        <v>25143</v>
      </c>
      <c r="B2526" s="162" t="s">
        <v>2719</v>
      </c>
      <c r="D2526" s="163">
        <v>19.3</v>
      </c>
      <c r="E2526" s="163" t="s">
        <v>195</v>
      </c>
      <c r="F2526" s="162">
        <v>2021</v>
      </c>
      <c r="G2526" s="164">
        <v>152</v>
      </c>
      <c r="H2526" s="164">
        <v>101431</v>
      </c>
      <c r="I2526" s="164">
        <v>4602</v>
      </c>
      <c r="J2526" s="164">
        <v>1362</v>
      </c>
    </row>
    <row r="2527" spans="1:10" ht="14.5" x14ac:dyDescent="0.35">
      <c r="A2527" s="162">
        <v>25143</v>
      </c>
      <c r="B2527" s="162" t="s">
        <v>2720</v>
      </c>
      <c r="D2527" s="163">
        <v>19.399999999999999</v>
      </c>
      <c r="E2527" s="163" t="s">
        <v>195</v>
      </c>
      <c r="F2527" s="162">
        <v>2021</v>
      </c>
      <c r="G2527" s="164">
        <v>3749</v>
      </c>
      <c r="H2527" s="164">
        <v>0</v>
      </c>
      <c r="I2527" s="164">
        <v>0</v>
      </c>
      <c r="J2527" s="164">
        <v>0</v>
      </c>
    </row>
    <row r="2528" spans="1:10" ht="14.5" x14ac:dyDescent="0.35">
      <c r="A2528" s="162">
        <v>25143</v>
      </c>
      <c r="B2528" s="162" t="s">
        <v>2721</v>
      </c>
      <c r="D2528" s="163">
        <v>21.2</v>
      </c>
      <c r="E2528" s="163" t="s">
        <v>195</v>
      </c>
      <c r="F2528" s="162">
        <v>2021</v>
      </c>
      <c r="G2528" s="164">
        <v>8498</v>
      </c>
      <c r="H2528" s="164">
        <v>26114</v>
      </c>
      <c r="I2528" s="164">
        <v>1682</v>
      </c>
      <c r="J2528" s="164">
        <v>453</v>
      </c>
    </row>
    <row r="2529" spans="1:10" ht="14.5" x14ac:dyDescent="0.35">
      <c r="A2529" s="162">
        <v>25143</v>
      </c>
      <c r="B2529" s="162" t="s">
        <v>2722</v>
      </c>
      <c r="D2529" s="163">
        <v>23</v>
      </c>
      <c r="E2529" s="163" t="s">
        <v>195</v>
      </c>
      <c r="F2529" s="162">
        <v>2021</v>
      </c>
      <c r="G2529" s="164">
        <v>197969</v>
      </c>
      <c r="H2529" s="164">
        <v>6275</v>
      </c>
      <c r="I2529" s="164">
        <v>175</v>
      </c>
      <c r="J2529" s="164">
        <v>330</v>
      </c>
    </row>
    <row r="2530" spans="1:10" ht="14.5" x14ac:dyDescent="0.35">
      <c r="A2530" s="162">
        <v>25143</v>
      </c>
      <c r="B2530" s="162" t="s">
        <v>2723</v>
      </c>
      <c r="D2530" s="163">
        <v>24</v>
      </c>
      <c r="E2530" s="163" t="s">
        <v>195</v>
      </c>
      <c r="F2530" s="162">
        <v>2021</v>
      </c>
      <c r="G2530" s="164">
        <v>980694</v>
      </c>
      <c r="H2530" s="164">
        <v>14983</v>
      </c>
      <c r="I2530" s="164">
        <v>1400</v>
      </c>
      <c r="J2530" s="164">
        <v>2593</v>
      </c>
    </row>
    <row r="2531" spans="1:10" ht="14.5" x14ac:dyDescent="0.35">
      <c r="A2531" s="162">
        <v>25178</v>
      </c>
      <c r="B2531" s="162" t="s">
        <v>2724</v>
      </c>
      <c r="D2531" s="163">
        <v>17.100000000000001</v>
      </c>
      <c r="E2531" s="163" t="s">
        <v>195</v>
      </c>
      <c r="F2531" s="162">
        <v>2021</v>
      </c>
      <c r="G2531" s="164">
        <v>136802</v>
      </c>
      <c r="H2531" s="164">
        <v>3420</v>
      </c>
      <c r="I2531" s="164">
        <v>0</v>
      </c>
      <c r="J2531" s="164">
        <v>1</v>
      </c>
    </row>
    <row r="2532" spans="1:10" ht="14.5" x14ac:dyDescent="0.35">
      <c r="A2532" s="162">
        <v>25178</v>
      </c>
      <c r="B2532" s="162" t="s">
        <v>2725</v>
      </c>
      <c r="D2532" s="163">
        <v>19.100000000000001</v>
      </c>
      <c r="E2532" s="163" t="s">
        <v>195</v>
      </c>
      <c r="F2532" s="162">
        <v>2021</v>
      </c>
      <c r="G2532" s="164">
        <v>95692000</v>
      </c>
      <c r="H2532" s="164">
        <v>22009076</v>
      </c>
      <c r="I2532" s="164">
        <v>2065561</v>
      </c>
      <c r="J2532" s="164">
        <v>666912</v>
      </c>
    </row>
    <row r="2533" spans="1:10" ht="14.5" x14ac:dyDescent="0.35">
      <c r="A2533" s="162">
        <v>25178</v>
      </c>
      <c r="B2533" s="162" t="s">
        <v>2726</v>
      </c>
      <c r="D2533" s="163">
        <v>19.2</v>
      </c>
      <c r="E2533" s="163" t="s">
        <v>195</v>
      </c>
      <c r="F2533" s="162">
        <v>2021</v>
      </c>
      <c r="G2533" s="164">
        <v>1620094142</v>
      </c>
      <c r="H2533" s="164">
        <v>0</v>
      </c>
      <c r="I2533" s="164">
        <v>0</v>
      </c>
      <c r="J2533" s="164">
        <v>0</v>
      </c>
    </row>
    <row r="2534" spans="1:10" ht="14.5" x14ac:dyDescent="0.35">
      <c r="A2534" s="162">
        <v>25178</v>
      </c>
      <c r="B2534" s="162" t="s">
        <v>2727</v>
      </c>
      <c r="D2534" s="163">
        <v>19.3</v>
      </c>
      <c r="E2534" s="163" t="s">
        <v>195</v>
      </c>
      <c r="F2534" s="162">
        <v>2021</v>
      </c>
      <c r="G2534" s="164">
        <v>1802436</v>
      </c>
      <c r="H2534" s="164">
        <v>459284</v>
      </c>
      <c r="I2534" s="164">
        <v>49312</v>
      </c>
      <c r="J2534" s="164">
        <v>15622</v>
      </c>
    </row>
    <row r="2535" spans="1:10" ht="14.5" x14ac:dyDescent="0.35">
      <c r="A2535" s="162">
        <v>25178</v>
      </c>
      <c r="B2535" s="162" t="s">
        <v>2728</v>
      </c>
      <c r="D2535" s="163">
        <v>19.399999999999999</v>
      </c>
      <c r="E2535" s="163" t="s">
        <v>195</v>
      </c>
      <c r="F2535" s="162">
        <v>2021</v>
      </c>
      <c r="G2535" s="164">
        <v>73655907</v>
      </c>
      <c r="H2535" s="164">
        <v>0</v>
      </c>
      <c r="I2535" s="164">
        <v>0</v>
      </c>
      <c r="J2535" s="164">
        <v>0</v>
      </c>
    </row>
    <row r="2536" spans="1:10" ht="14.5" x14ac:dyDescent="0.35">
      <c r="A2536" s="162">
        <v>25178</v>
      </c>
      <c r="B2536" s="162" t="s">
        <v>2729</v>
      </c>
      <c r="D2536" s="163">
        <v>21.1</v>
      </c>
      <c r="E2536" s="163" t="s">
        <v>195</v>
      </c>
      <c r="F2536" s="162">
        <v>2021</v>
      </c>
      <c r="G2536" s="164">
        <v>1439548627</v>
      </c>
      <c r="H2536" s="164">
        <v>16876946</v>
      </c>
      <c r="I2536" s="164">
        <v>1604902</v>
      </c>
      <c r="J2536" s="164">
        <v>516317</v>
      </c>
    </row>
    <row r="2537" spans="1:10" ht="14.5" x14ac:dyDescent="0.35">
      <c r="A2537" s="162">
        <v>25178</v>
      </c>
      <c r="B2537" s="162" t="s">
        <v>2730</v>
      </c>
      <c r="D2537" s="163">
        <v>21.2</v>
      </c>
      <c r="E2537" s="163" t="s">
        <v>195</v>
      </c>
      <c r="F2537" s="162">
        <v>2021</v>
      </c>
      <c r="G2537" s="164">
        <v>38033333</v>
      </c>
      <c r="H2537" s="164">
        <v>212053</v>
      </c>
      <c r="I2537" s="164">
        <v>23280</v>
      </c>
      <c r="J2537" s="164">
        <v>7281</v>
      </c>
    </row>
    <row r="2538" spans="1:10" ht="14.5" x14ac:dyDescent="0.35">
      <c r="A2538" s="162">
        <v>25180</v>
      </c>
      <c r="B2538" s="162" t="s">
        <v>2731</v>
      </c>
      <c r="D2538" s="163">
        <v>1</v>
      </c>
      <c r="E2538" s="163" t="s">
        <v>195</v>
      </c>
      <c r="F2538" s="162">
        <v>2021</v>
      </c>
      <c r="G2538" s="164">
        <v>112667</v>
      </c>
      <c r="H2538" s="164">
        <v>10079</v>
      </c>
      <c r="I2538" s="164">
        <v>0</v>
      </c>
      <c r="J2538" s="164">
        <v>129</v>
      </c>
    </row>
    <row r="2539" spans="1:10" ht="14.5" x14ac:dyDescent="0.35">
      <c r="A2539" s="162">
        <v>25180</v>
      </c>
      <c r="B2539" s="162" t="s">
        <v>2732</v>
      </c>
      <c r="D2539" s="163">
        <v>2.1</v>
      </c>
      <c r="E2539" s="163" t="s">
        <v>195</v>
      </c>
      <c r="F2539" s="162">
        <v>2021</v>
      </c>
      <c r="G2539" s="164">
        <v>619224</v>
      </c>
      <c r="H2539" s="164">
        <v>18321</v>
      </c>
      <c r="I2539" s="164">
        <v>0</v>
      </c>
      <c r="J2539" s="164">
        <v>266</v>
      </c>
    </row>
    <row r="2540" spans="1:10" ht="14.5" x14ac:dyDescent="0.35">
      <c r="A2540" s="162">
        <v>25180</v>
      </c>
      <c r="B2540" s="162" t="s">
        <v>2733</v>
      </c>
      <c r="D2540" s="163">
        <v>4</v>
      </c>
      <c r="E2540" s="163" t="s">
        <v>195</v>
      </c>
      <c r="F2540" s="162">
        <v>2021</v>
      </c>
      <c r="G2540" s="164">
        <v>8230508</v>
      </c>
      <c r="H2540" s="164">
        <v>179083</v>
      </c>
      <c r="I2540" s="164">
        <v>0</v>
      </c>
      <c r="J2540" s="164">
        <v>3190</v>
      </c>
    </row>
    <row r="2541" spans="1:10" ht="14.5" x14ac:dyDescent="0.35">
      <c r="A2541" s="162">
        <v>25180</v>
      </c>
      <c r="B2541" s="162" t="s">
        <v>2734</v>
      </c>
      <c r="D2541" s="163">
        <v>5.0999999999999996</v>
      </c>
      <c r="E2541" s="163" t="s">
        <v>195</v>
      </c>
      <c r="F2541" s="162">
        <v>2021</v>
      </c>
      <c r="G2541" s="164">
        <v>88095</v>
      </c>
      <c r="H2541" s="164">
        <v>7677</v>
      </c>
      <c r="I2541" s="164">
        <v>0</v>
      </c>
      <c r="J2541" s="164">
        <v>98</v>
      </c>
    </row>
    <row r="2542" spans="1:10" ht="14.5" x14ac:dyDescent="0.35">
      <c r="A2542" s="162">
        <v>25180</v>
      </c>
      <c r="B2542" s="162" t="s">
        <v>2735</v>
      </c>
      <c r="D2542" s="163">
        <v>5.2</v>
      </c>
      <c r="E2542" s="163" t="s">
        <v>195</v>
      </c>
      <c r="F2542" s="162">
        <v>2021</v>
      </c>
      <c r="G2542" s="164">
        <v>15391</v>
      </c>
      <c r="H2542" s="164">
        <v>4287</v>
      </c>
      <c r="I2542" s="164">
        <v>0</v>
      </c>
      <c r="J2542" s="164">
        <v>62</v>
      </c>
    </row>
    <row r="2543" spans="1:10" ht="14.5" x14ac:dyDescent="0.35">
      <c r="A2543" s="162">
        <v>25180</v>
      </c>
      <c r="B2543" s="162" t="s">
        <v>2736</v>
      </c>
      <c r="D2543" s="163">
        <v>9</v>
      </c>
      <c r="E2543" s="163" t="s">
        <v>195</v>
      </c>
      <c r="F2543" s="162">
        <v>2021</v>
      </c>
      <c r="G2543" s="164">
        <v>28307</v>
      </c>
      <c r="H2543" s="164">
        <v>474</v>
      </c>
      <c r="I2543" s="164">
        <v>0</v>
      </c>
      <c r="J2543" s="164">
        <v>10</v>
      </c>
    </row>
    <row r="2544" spans="1:10" ht="14.5" x14ac:dyDescent="0.35">
      <c r="A2544" s="162">
        <v>25180</v>
      </c>
      <c r="B2544" s="162" t="s">
        <v>2737</v>
      </c>
      <c r="D2544" s="163">
        <v>17.100000000000001</v>
      </c>
      <c r="E2544" s="163" t="s">
        <v>195</v>
      </c>
      <c r="F2544" s="162">
        <v>2021</v>
      </c>
      <c r="G2544" s="164">
        <v>405408</v>
      </c>
      <c r="H2544" s="164">
        <v>7982</v>
      </c>
      <c r="I2544" s="164">
        <v>0</v>
      </c>
      <c r="J2544" s="164">
        <v>77</v>
      </c>
    </row>
    <row r="2545" spans="1:10" ht="14.5" x14ac:dyDescent="0.35">
      <c r="A2545" s="162">
        <v>25180</v>
      </c>
      <c r="B2545" s="162" t="s">
        <v>2738</v>
      </c>
      <c r="D2545" s="163">
        <v>19.100000000000001</v>
      </c>
      <c r="E2545" s="163" t="s">
        <v>195</v>
      </c>
      <c r="F2545" s="162">
        <v>2021</v>
      </c>
      <c r="G2545" s="164">
        <v>19046</v>
      </c>
      <c r="H2545" s="164">
        <v>18570</v>
      </c>
      <c r="I2545" s="164">
        <v>0</v>
      </c>
      <c r="J2545" s="164">
        <v>329</v>
      </c>
    </row>
    <row r="2546" spans="1:10" ht="14.5" x14ac:dyDescent="0.35">
      <c r="A2546" s="162">
        <v>25180</v>
      </c>
      <c r="B2546" s="162" t="s">
        <v>2739</v>
      </c>
      <c r="D2546" s="163">
        <v>19.2</v>
      </c>
      <c r="E2546" s="163" t="s">
        <v>195</v>
      </c>
      <c r="F2546" s="162">
        <v>2021</v>
      </c>
      <c r="G2546" s="164">
        <v>570496</v>
      </c>
      <c r="H2546" s="164">
        <v>0</v>
      </c>
      <c r="I2546" s="164">
        <v>0</v>
      </c>
      <c r="J2546" s="164">
        <v>0</v>
      </c>
    </row>
    <row r="2547" spans="1:10" ht="14.5" x14ac:dyDescent="0.35">
      <c r="A2547" s="162">
        <v>25180</v>
      </c>
      <c r="B2547" s="162" t="s">
        <v>2740</v>
      </c>
      <c r="D2547" s="163">
        <v>21.1</v>
      </c>
      <c r="E2547" s="163" t="s">
        <v>195</v>
      </c>
      <c r="F2547" s="162">
        <v>2021</v>
      </c>
      <c r="G2547" s="164">
        <v>436015</v>
      </c>
      <c r="H2547" s="164">
        <v>13400</v>
      </c>
      <c r="I2547" s="164">
        <v>0</v>
      </c>
      <c r="J2547" s="164">
        <v>222</v>
      </c>
    </row>
    <row r="2548" spans="1:10" ht="14.5" x14ac:dyDescent="0.35">
      <c r="A2548" s="162">
        <v>25186</v>
      </c>
      <c r="B2548" s="162" t="s">
        <v>2741</v>
      </c>
      <c r="D2548" s="163">
        <v>1</v>
      </c>
      <c r="E2548" s="163" t="s">
        <v>195</v>
      </c>
      <c r="F2548" s="162">
        <v>2021</v>
      </c>
      <c r="G2548" s="164">
        <v>685717</v>
      </c>
      <c r="H2548" s="164">
        <v>11191</v>
      </c>
      <c r="I2548" s="164">
        <v>811</v>
      </c>
      <c r="J2548" s="164">
        <v>463</v>
      </c>
    </row>
    <row r="2549" spans="1:10" ht="14.5" x14ac:dyDescent="0.35">
      <c r="A2549" s="162">
        <v>25186</v>
      </c>
      <c r="B2549" s="162" t="s">
        <v>2742</v>
      </c>
      <c r="D2549" s="163">
        <v>2.1</v>
      </c>
      <c r="E2549" s="163" t="s">
        <v>195</v>
      </c>
      <c r="F2549" s="162">
        <v>2021</v>
      </c>
      <c r="G2549" s="164">
        <v>2201814</v>
      </c>
      <c r="H2549" s="164">
        <v>21978</v>
      </c>
      <c r="I2549" s="164">
        <v>1593</v>
      </c>
      <c r="J2549" s="164">
        <v>942</v>
      </c>
    </row>
    <row r="2550" spans="1:10" ht="14.5" x14ac:dyDescent="0.35">
      <c r="A2550" s="162">
        <v>25186</v>
      </c>
      <c r="B2550" s="162" t="s">
        <v>2743</v>
      </c>
      <c r="D2550" s="163">
        <v>5.0999999999999996</v>
      </c>
      <c r="E2550" s="163" t="s">
        <v>195</v>
      </c>
      <c r="F2550" s="162">
        <v>2021</v>
      </c>
      <c r="G2550" s="164">
        <v>719404</v>
      </c>
      <c r="H2550" s="164">
        <v>9055</v>
      </c>
      <c r="I2550" s="164">
        <v>656</v>
      </c>
      <c r="J2550" s="164">
        <v>394</v>
      </c>
    </row>
    <row r="2551" spans="1:10" ht="14.5" x14ac:dyDescent="0.35">
      <c r="A2551" s="162">
        <v>25186</v>
      </c>
      <c r="B2551" s="162" t="s">
        <v>2744</v>
      </c>
      <c r="D2551" s="163">
        <v>5.2</v>
      </c>
      <c r="E2551" s="163" t="s">
        <v>195</v>
      </c>
      <c r="F2551" s="162">
        <v>2021</v>
      </c>
      <c r="G2551" s="164">
        <v>97853</v>
      </c>
      <c r="H2551" s="164">
        <v>3296</v>
      </c>
      <c r="I2551" s="164">
        <v>239</v>
      </c>
      <c r="J2551" s="164">
        <v>147</v>
      </c>
    </row>
    <row r="2552" spans="1:10" ht="14.5" x14ac:dyDescent="0.35">
      <c r="A2552" s="162">
        <v>25186</v>
      </c>
      <c r="B2552" s="162" t="s">
        <v>2745</v>
      </c>
      <c r="D2552" s="163">
        <v>17.100000000000001</v>
      </c>
      <c r="E2552" s="163" t="s">
        <v>195</v>
      </c>
      <c r="F2552" s="162">
        <v>2021</v>
      </c>
      <c r="G2552" s="164">
        <v>380391</v>
      </c>
      <c r="H2552" s="164">
        <v>23763</v>
      </c>
      <c r="I2552" s="164">
        <v>1722</v>
      </c>
      <c r="J2552" s="164">
        <v>1167</v>
      </c>
    </row>
    <row r="2553" spans="1:10" ht="14.5" x14ac:dyDescent="0.35">
      <c r="A2553" s="162">
        <v>25186</v>
      </c>
      <c r="B2553" s="162" t="s">
        <v>2746</v>
      </c>
      <c r="D2553" s="163">
        <v>17.2</v>
      </c>
      <c r="E2553" s="163" t="s">
        <v>195</v>
      </c>
      <c r="F2553" s="162">
        <v>2021</v>
      </c>
      <c r="G2553" s="164">
        <v>16882</v>
      </c>
      <c r="H2553" s="164">
        <v>528</v>
      </c>
      <c r="I2553" s="164">
        <v>38</v>
      </c>
      <c r="J2553" s="164">
        <v>24</v>
      </c>
    </row>
    <row r="2554" spans="1:10" ht="14.5" x14ac:dyDescent="0.35">
      <c r="A2554" s="162">
        <v>25186</v>
      </c>
      <c r="B2554" s="162" t="s">
        <v>2747</v>
      </c>
      <c r="D2554" s="163">
        <v>18</v>
      </c>
      <c r="E2554" s="163" t="s">
        <v>195</v>
      </c>
      <c r="F2554" s="162">
        <v>2021</v>
      </c>
      <c r="G2554" s="164">
        <v>160338</v>
      </c>
      <c r="H2554" s="164">
        <v>3447</v>
      </c>
      <c r="I2554" s="164">
        <v>250</v>
      </c>
      <c r="J2554" s="164">
        <v>155</v>
      </c>
    </row>
    <row r="2555" spans="1:10" ht="14.5" x14ac:dyDescent="0.35">
      <c r="A2555" s="162">
        <v>25186</v>
      </c>
      <c r="B2555" s="162" t="s">
        <v>2748</v>
      </c>
      <c r="D2555" s="163">
        <v>19.3</v>
      </c>
      <c r="E2555" s="163" t="s">
        <v>195</v>
      </c>
      <c r="F2555" s="162">
        <v>2021</v>
      </c>
      <c r="G2555" s="164">
        <v>3822</v>
      </c>
      <c r="H2555" s="164">
        <v>50285</v>
      </c>
      <c r="I2555" s="164">
        <v>3644</v>
      </c>
      <c r="J2555" s="164">
        <v>2476</v>
      </c>
    </row>
    <row r="2556" spans="1:10" ht="14.5" x14ac:dyDescent="0.35">
      <c r="A2556" s="162">
        <v>25186</v>
      </c>
      <c r="B2556" s="162" t="s">
        <v>2749</v>
      </c>
      <c r="D2556" s="163">
        <v>19.399999999999999</v>
      </c>
      <c r="E2556" s="163" t="s">
        <v>195</v>
      </c>
      <c r="F2556" s="162">
        <v>2021</v>
      </c>
      <c r="G2556" s="164">
        <v>1488399</v>
      </c>
      <c r="H2556" s="164">
        <v>0</v>
      </c>
      <c r="I2556" s="164">
        <v>0</v>
      </c>
      <c r="J2556" s="164">
        <v>0</v>
      </c>
    </row>
    <row r="2557" spans="1:10" ht="14.5" x14ac:dyDescent="0.35">
      <c r="A2557" s="162">
        <v>25186</v>
      </c>
      <c r="B2557" s="162" t="s">
        <v>2750</v>
      </c>
      <c r="D2557" s="163">
        <v>21.2</v>
      </c>
      <c r="E2557" s="163" t="s">
        <v>195</v>
      </c>
      <c r="F2557" s="162">
        <v>2021</v>
      </c>
      <c r="G2557" s="164">
        <v>430053</v>
      </c>
      <c r="H2557" s="164">
        <v>22510</v>
      </c>
      <c r="I2557" s="164">
        <v>1631</v>
      </c>
      <c r="J2557" s="164">
        <v>1166</v>
      </c>
    </row>
    <row r="2558" spans="1:10" ht="14.5" x14ac:dyDescent="0.35">
      <c r="A2558" s="162">
        <v>25224</v>
      </c>
      <c r="B2558" s="162" t="s">
        <v>2751</v>
      </c>
      <c r="D2558" s="163">
        <v>1</v>
      </c>
      <c r="E2558" s="163" t="s">
        <v>195</v>
      </c>
      <c r="F2558" s="162">
        <v>2021</v>
      </c>
      <c r="G2558" s="164">
        <v>5962</v>
      </c>
      <c r="H2558" s="164">
        <v>2410</v>
      </c>
      <c r="I2558" s="164">
        <v>71</v>
      </c>
      <c r="J2558" s="164">
        <v>85</v>
      </c>
    </row>
    <row r="2559" spans="1:10" ht="14.5" x14ac:dyDescent="0.35">
      <c r="A2559" s="162">
        <v>25224</v>
      </c>
      <c r="B2559" s="162" t="s">
        <v>2752</v>
      </c>
      <c r="D2559" s="163">
        <v>2.1</v>
      </c>
      <c r="E2559" s="163" t="s">
        <v>195</v>
      </c>
      <c r="F2559" s="162">
        <v>2021</v>
      </c>
      <c r="G2559" s="164">
        <v>18665</v>
      </c>
      <c r="H2559" s="164">
        <v>1553</v>
      </c>
      <c r="I2559" s="164">
        <v>43</v>
      </c>
      <c r="J2559" s="164">
        <v>57</v>
      </c>
    </row>
    <row r="2560" spans="1:10" ht="14.5" x14ac:dyDescent="0.35">
      <c r="A2560" s="162">
        <v>25224</v>
      </c>
      <c r="B2560" s="162" t="s">
        <v>2753</v>
      </c>
      <c r="D2560" s="163">
        <v>5.0999999999999996</v>
      </c>
      <c r="E2560" s="163" t="s">
        <v>195</v>
      </c>
      <c r="F2560" s="162">
        <v>2021</v>
      </c>
      <c r="G2560" s="164">
        <v>494662</v>
      </c>
      <c r="H2560" s="164">
        <v>4130</v>
      </c>
      <c r="I2560" s="164">
        <v>94</v>
      </c>
      <c r="J2560" s="164">
        <v>247</v>
      </c>
    </row>
    <row r="2561" spans="1:10" ht="14.5" x14ac:dyDescent="0.35">
      <c r="A2561" s="162">
        <v>25224</v>
      </c>
      <c r="B2561" s="162" t="s">
        <v>2754</v>
      </c>
      <c r="D2561" s="163">
        <v>5.2</v>
      </c>
      <c r="E2561" s="163" t="s">
        <v>195</v>
      </c>
      <c r="F2561" s="162">
        <v>2021</v>
      </c>
      <c r="G2561" s="164">
        <v>385818</v>
      </c>
      <c r="H2561" s="164">
        <v>4283</v>
      </c>
      <c r="I2561" s="164">
        <v>89</v>
      </c>
      <c r="J2561" s="164">
        <v>235</v>
      </c>
    </row>
    <row r="2562" spans="1:10" ht="14.5" x14ac:dyDescent="0.35">
      <c r="A2562" s="162">
        <v>25224</v>
      </c>
      <c r="B2562" s="162" t="s">
        <v>2755</v>
      </c>
      <c r="D2562" s="163">
        <v>9</v>
      </c>
      <c r="E2562" s="163" t="s">
        <v>195</v>
      </c>
      <c r="F2562" s="162">
        <v>2021</v>
      </c>
      <c r="G2562" s="164">
        <v>82591</v>
      </c>
      <c r="H2562" s="164">
        <v>22935</v>
      </c>
      <c r="I2562" s="164">
        <v>501</v>
      </c>
      <c r="J2562" s="164">
        <v>1301</v>
      </c>
    </row>
    <row r="2563" spans="1:10" ht="14.5" x14ac:dyDescent="0.35">
      <c r="A2563" s="162">
        <v>25224</v>
      </c>
      <c r="B2563" s="162" t="s">
        <v>2756</v>
      </c>
      <c r="D2563" s="163">
        <v>11</v>
      </c>
      <c r="E2563" s="163" t="s">
        <v>195</v>
      </c>
      <c r="F2563" s="162">
        <v>2021</v>
      </c>
      <c r="G2563" s="164">
        <v>904812</v>
      </c>
      <c r="H2563" s="164">
        <v>10226</v>
      </c>
      <c r="I2563" s="164">
        <v>222</v>
      </c>
      <c r="J2563" s="164">
        <v>486</v>
      </c>
    </row>
    <row r="2564" spans="1:10" ht="14.5" x14ac:dyDescent="0.35">
      <c r="A2564" s="162">
        <v>25224</v>
      </c>
      <c r="B2564" s="162" t="s">
        <v>2757</v>
      </c>
      <c r="D2564" s="163">
        <v>17.100000000000001</v>
      </c>
      <c r="E2564" s="163" t="s">
        <v>195</v>
      </c>
      <c r="F2564" s="162">
        <v>2021</v>
      </c>
      <c r="G2564" s="164">
        <v>1507438</v>
      </c>
      <c r="H2564" s="164">
        <v>87285</v>
      </c>
      <c r="I2564" s="164">
        <v>1877</v>
      </c>
      <c r="J2564" s="164">
        <v>4136</v>
      </c>
    </row>
    <row r="2565" spans="1:10" ht="14.5" x14ac:dyDescent="0.35">
      <c r="A2565" s="162">
        <v>25224</v>
      </c>
      <c r="B2565" s="162" t="s">
        <v>2758</v>
      </c>
      <c r="D2565" s="163">
        <v>17.2</v>
      </c>
      <c r="E2565" s="163" t="s">
        <v>195</v>
      </c>
      <c r="F2565" s="162">
        <v>2021</v>
      </c>
      <c r="G2565" s="164">
        <v>913386</v>
      </c>
      <c r="H2565" s="164">
        <v>37665</v>
      </c>
      <c r="I2565" s="164">
        <v>1137</v>
      </c>
      <c r="J2565" s="164">
        <v>1408</v>
      </c>
    </row>
    <row r="2566" spans="1:10" ht="14.5" x14ac:dyDescent="0.35">
      <c r="A2566" s="162">
        <v>25224</v>
      </c>
      <c r="B2566" s="162" t="s">
        <v>2759</v>
      </c>
      <c r="D2566" s="163">
        <v>18</v>
      </c>
      <c r="E2566" s="163" t="s">
        <v>195</v>
      </c>
      <c r="F2566" s="162">
        <v>2021</v>
      </c>
      <c r="G2566" s="164">
        <v>1493</v>
      </c>
      <c r="H2566" s="164">
        <v>334</v>
      </c>
      <c r="I2566" s="164">
        <v>9</v>
      </c>
      <c r="J2566" s="164">
        <v>12</v>
      </c>
    </row>
    <row r="2567" spans="1:10" ht="14.5" x14ac:dyDescent="0.35">
      <c r="A2567" s="162">
        <v>25224</v>
      </c>
      <c r="B2567" s="162" t="s">
        <v>2760</v>
      </c>
      <c r="D2567" s="163">
        <v>19.3</v>
      </c>
      <c r="E2567" s="163" t="s">
        <v>195</v>
      </c>
      <c r="F2567" s="162">
        <v>2021</v>
      </c>
      <c r="G2567" s="164">
        <v>20535</v>
      </c>
      <c r="H2567" s="164">
        <v>56004</v>
      </c>
      <c r="I2567" s="164">
        <v>1350</v>
      </c>
      <c r="J2567" s="164">
        <v>3136</v>
      </c>
    </row>
    <row r="2568" spans="1:10" ht="14.5" x14ac:dyDescent="0.35">
      <c r="A2568" s="162">
        <v>25224</v>
      </c>
      <c r="B2568" s="162" t="s">
        <v>2761</v>
      </c>
      <c r="D2568" s="163">
        <v>19.399999999999999</v>
      </c>
      <c r="E2568" s="163" t="s">
        <v>195</v>
      </c>
      <c r="F2568" s="162">
        <v>2021</v>
      </c>
      <c r="G2568" s="164">
        <v>6496636</v>
      </c>
      <c r="H2568" s="164">
        <v>0</v>
      </c>
      <c r="I2568" s="164">
        <v>0</v>
      </c>
      <c r="J2568" s="164">
        <v>0</v>
      </c>
    </row>
    <row r="2569" spans="1:10" ht="14.5" x14ac:dyDescent="0.35">
      <c r="A2569" s="162">
        <v>25224</v>
      </c>
      <c r="B2569" s="162" t="s">
        <v>2762</v>
      </c>
      <c r="D2569" s="163">
        <v>21.2</v>
      </c>
      <c r="E2569" s="163" t="s">
        <v>195</v>
      </c>
      <c r="F2569" s="162">
        <v>2021</v>
      </c>
      <c r="G2569" s="164">
        <v>2688735</v>
      </c>
      <c r="H2569" s="164">
        <v>19647</v>
      </c>
      <c r="I2569" s="164">
        <v>465</v>
      </c>
      <c r="J2569" s="164">
        <v>1090</v>
      </c>
    </row>
    <row r="2570" spans="1:10" ht="14.5" x14ac:dyDescent="0.35">
      <c r="A2570" s="162">
        <v>25240</v>
      </c>
      <c r="B2570" s="162" t="s">
        <v>2763</v>
      </c>
      <c r="D2570" s="163">
        <v>2.4</v>
      </c>
      <c r="E2570" s="163" t="s">
        <v>195</v>
      </c>
      <c r="F2570" s="162">
        <v>2021</v>
      </c>
      <c r="G2570" s="164">
        <v>4937099</v>
      </c>
      <c r="H2570" s="164">
        <v>171140</v>
      </c>
      <c r="I2570" s="164">
        <v>2971</v>
      </c>
      <c r="J2570" s="164">
        <v>5149</v>
      </c>
    </row>
    <row r="2571" spans="1:10" ht="14.5" x14ac:dyDescent="0.35">
      <c r="A2571" s="162">
        <v>25321</v>
      </c>
      <c r="B2571" s="162" t="s">
        <v>2764</v>
      </c>
      <c r="D2571" s="163">
        <v>19.100000000000001</v>
      </c>
      <c r="E2571" s="163" t="s">
        <v>195</v>
      </c>
      <c r="F2571" s="162">
        <v>2021</v>
      </c>
      <c r="G2571" s="164">
        <v>40548</v>
      </c>
      <c r="H2571" s="164">
        <v>135972</v>
      </c>
      <c r="I2571" s="164">
        <v>8311</v>
      </c>
      <c r="J2571" s="164">
        <v>16708</v>
      </c>
    </row>
    <row r="2572" spans="1:10" ht="14.5" x14ac:dyDescent="0.35">
      <c r="A2572" s="162">
        <v>25321</v>
      </c>
      <c r="B2572" s="162" t="s">
        <v>2765</v>
      </c>
      <c r="D2572" s="163">
        <v>19.2</v>
      </c>
      <c r="E2572" s="163" t="s">
        <v>195</v>
      </c>
      <c r="F2572" s="162">
        <v>2021</v>
      </c>
      <c r="G2572" s="164">
        <v>862429</v>
      </c>
      <c r="H2572" s="164">
        <v>0</v>
      </c>
      <c r="I2572" s="164">
        <v>0</v>
      </c>
      <c r="J2572" s="164">
        <v>0</v>
      </c>
    </row>
    <row r="2573" spans="1:10" ht="14.5" x14ac:dyDescent="0.35">
      <c r="A2573" s="162">
        <v>25321</v>
      </c>
      <c r="B2573" s="162" t="s">
        <v>2766</v>
      </c>
      <c r="D2573" s="163">
        <v>21.1</v>
      </c>
      <c r="E2573" s="163" t="s">
        <v>195</v>
      </c>
      <c r="F2573" s="162">
        <v>2021</v>
      </c>
      <c r="G2573" s="164">
        <v>934517</v>
      </c>
      <c r="H2573" s="164">
        <v>106688</v>
      </c>
      <c r="I2573" s="164">
        <v>6569</v>
      </c>
      <c r="J2573" s="164">
        <v>13161</v>
      </c>
    </row>
    <row r="2574" spans="1:10" ht="14.5" x14ac:dyDescent="0.35">
      <c r="A2574" s="162">
        <v>25380</v>
      </c>
      <c r="B2574" s="162" t="s">
        <v>2767</v>
      </c>
      <c r="D2574" s="163">
        <v>4</v>
      </c>
      <c r="E2574" s="163" t="s">
        <v>195</v>
      </c>
      <c r="F2574" s="162">
        <v>2021</v>
      </c>
      <c r="G2574" s="164">
        <v>233547582</v>
      </c>
      <c r="H2574" s="164">
        <v>233548</v>
      </c>
      <c r="I2574" s="164">
        <v>10576</v>
      </c>
      <c r="J2574" s="164">
        <v>4649</v>
      </c>
    </row>
    <row r="2575" spans="1:10" ht="14.5" x14ac:dyDescent="0.35">
      <c r="A2575" s="162">
        <v>25380</v>
      </c>
      <c r="B2575" s="162" t="s">
        <v>2768</v>
      </c>
      <c r="D2575" s="163">
        <v>9</v>
      </c>
      <c r="E2575" s="163" t="s">
        <v>195</v>
      </c>
      <c r="F2575" s="162">
        <v>2021</v>
      </c>
      <c r="G2575" s="164">
        <v>144370</v>
      </c>
      <c r="H2575" s="164">
        <v>144</v>
      </c>
      <c r="I2575" s="164">
        <v>7</v>
      </c>
      <c r="J2575" s="164">
        <v>3</v>
      </c>
    </row>
    <row r="2576" spans="1:10" ht="14.5" x14ac:dyDescent="0.35">
      <c r="A2576" s="162">
        <v>25380</v>
      </c>
      <c r="B2576" s="162" t="s">
        <v>2769</v>
      </c>
      <c r="D2576" s="163">
        <v>17.100000000000001</v>
      </c>
      <c r="E2576" s="163" t="s">
        <v>195</v>
      </c>
      <c r="F2576" s="162">
        <v>2021</v>
      </c>
      <c r="G2576" s="164">
        <v>9949355</v>
      </c>
      <c r="H2576" s="164">
        <v>9949</v>
      </c>
      <c r="I2576" s="164">
        <v>705</v>
      </c>
      <c r="J2576" s="164">
        <v>388</v>
      </c>
    </row>
    <row r="2577" spans="1:10" ht="14.5" x14ac:dyDescent="0.35">
      <c r="A2577" s="162">
        <v>25380</v>
      </c>
      <c r="B2577" s="162" t="s">
        <v>2770</v>
      </c>
      <c r="D2577" s="163">
        <v>19.100000000000001</v>
      </c>
      <c r="E2577" s="163" t="s">
        <v>195</v>
      </c>
      <c r="F2577" s="162">
        <v>2021</v>
      </c>
      <c r="G2577" s="164">
        <v>7207348</v>
      </c>
      <c r="H2577" s="164">
        <v>139019</v>
      </c>
      <c r="I2577" s="164">
        <v>10068</v>
      </c>
      <c r="J2577" s="164">
        <v>5568</v>
      </c>
    </row>
    <row r="2578" spans="1:10" ht="14.5" x14ac:dyDescent="0.35">
      <c r="A2578" s="162">
        <v>25380</v>
      </c>
      <c r="B2578" s="162" t="s">
        <v>2771</v>
      </c>
      <c r="D2578" s="163">
        <v>19.2</v>
      </c>
      <c r="E2578" s="163" t="s">
        <v>195</v>
      </c>
      <c r="F2578" s="162">
        <v>2021</v>
      </c>
      <c r="G2578" s="164">
        <v>131811701</v>
      </c>
      <c r="H2578" s="164">
        <v>0</v>
      </c>
      <c r="I2578" s="164">
        <v>0</v>
      </c>
      <c r="J2578" s="164">
        <v>0</v>
      </c>
    </row>
    <row r="2579" spans="1:10" ht="14.5" x14ac:dyDescent="0.35">
      <c r="A2579" s="162">
        <v>25380</v>
      </c>
      <c r="B2579" s="162" t="s">
        <v>2772</v>
      </c>
      <c r="D2579" s="163">
        <v>21.1</v>
      </c>
      <c r="E2579" s="163" t="s">
        <v>195</v>
      </c>
      <c r="F2579" s="162">
        <v>2021</v>
      </c>
      <c r="G2579" s="164">
        <v>153155784</v>
      </c>
      <c r="H2579" s="164">
        <v>153156</v>
      </c>
      <c r="I2579" s="164">
        <v>11037</v>
      </c>
      <c r="J2579" s="164">
        <v>6094</v>
      </c>
    </row>
    <row r="2580" spans="1:10" ht="14.5" x14ac:dyDescent="0.35">
      <c r="A2580" s="162">
        <v>25399</v>
      </c>
      <c r="B2580" s="162" t="s">
        <v>2773</v>
      </c>
      <c r="D2580" s="163">
        <v>1</v>
      </c>
      <c r="E2580" s="163" t="s">
        <v>195</v>
      </c>
      <c r="F2580" s="162">
        <v>2021</v>
      </c>
      <c r="G2580" s="164">
        <v>8615145</v>
      </c>
      <c r="H2580" s="164">
        <v>8615</v>
      </c>
      <c r="I2580" s="164">
        <v>390</v>
      </c>
      <c r="J2580" s="164">
        <v>182</v>
      </c>
    </row>
    <row r="2581" spans="1:10" ht="14.5" x14ac:dyDescent="0.35">
      <c r="A2581" s="162">
        <v>25399</v>
      </c>
      <c r="B2581" s="162" t="s">
        <v>2774</v>
      </c>
      <c r="D2581" s="163">
        <v>2.1</v>
      </c>
      <c r="E2581" s="163" t="s">
        <v>195</v>
      </c>
      <c r="F2581" s="162">
        <v>2021</v>
      </c>
      <c r="G2581" s="164">
        <v>40152104</v>
      </c>
      <c r="H2581" s="164">
        <v>40152</v>
      </c>
      <c r="I2581" s="164">
        <v>1818</v>
      </c>
      <c r="J2581" s="164">
        <v>791</v>
      </c>
    </row>
    <row r="2582" spans="1:10" ht="14.5" x14ac:dyDescent="0.35">
      <c r="A2582" s="162">
        <v>25399</v>
      </c>
      <c r="B2582" s="162" t="s">
        <v>2775</v>
      </c>
      <c r="D2582" s="163">
        <v>3</v>
      </c>
      <c r="E2582" s="163" t="s">
        <v>195</v>
      </c>
      <c r="F2582" s="162">
        <v>2021</v>
      </c>
      <c r="G2582" s="164">
        <v>224218441</v>
      </c>
      <c r="H2582" s="164">
        <v>224218</v>
      </c>
      <c r="I2582" s="164">
        <v>10154</v>
      </c>
      <c r="J2582" s="164">
        <v>4582</v>
      </c>
    </row>
    <row r="2583" spans="1:10" ht="14.5" x14ac:dyDescent="0.35">
      <c r="A2583" s="162">
        <v>25399</v>
      </c>
      <c r="B2583" s="162" t="s">
        <v>2776</v>
      </c>
      <c r="D2583" s="163">
        <v>4</v>
      </c>
      <c r="E2583" s="163" t="s">
        <v>195</v>
      </c>
      <c r="F2583" s="162">
        <v>2021</v>
      </c>
      <c r="G2583" s="164">
        <v>42553608</v>
      </c>
      <c r="H2583" s="164">
        <v>42554</v>
      </c>
      <c r="I2583" s="164">
        <v>1927</v>
      </c>
      <c r="J2583" s="164">
        <v>923</v>
      </c>
    </row>
    <row r="2584" spans="1:10" ht="14.5" x14ac:dyDescent="0.35">
      <c r="A2584" s="162">
        <v>25399</v>
      </c>
      <c r="B2584" s="162" t="s">
        <v>2777</v>
      </c>
      <c r="D2584" s="163">
        <v>5.0999999999999996</v>
      </c>
      <c r="E2584" s="163" t="s">
        <v>195</v>
      </c>
      <c r="F2584" s="162">
        <v>2021</v>
      </c>
      <c r="G2584" s="164">
        <v>692919</v>
      </c>
      <c r="H2584" s="164">
        <v>693</v>
      </c>
      <c r="I2584" s="164">
        <v>31</v>
      </c>
      <c r="J2584" s="164">
        <v>14</v>
      </c>
    </row>
    <row r="2585" spans="1:10" ht="14.5" x14ac:dyDescent="0.35">
      <c r="A2585" s="162">
        <v>25399</v>
      </c>
      <c r="B2585" s="162" t="s">
        <v>2778</v>
      </c>
      <c r="D2585" s="163">
        <v>5.2</v>
      </c>
      <c r="E2585" s="163" t="s">
        <v>195</v>
      </c>
      <c r="F2585" s="162">
        <v>2021</v>
      </c>
      <c r="G2585" s="164">
        <v>128462</v>
      </c>
      <c r="H2585" s="164">
        <v>128</v>
      </c>
      <c r="I2585" s="164">
        <v>6</v>
      </c>
      <c r="J2585" s="164">
        <v>3</v>
      </c>
    </row>
    <row r="2586" spans="1:10" ht="14.5" x14ac:dyDescent="0.35">
      <c r="A2586" s="162">
        <v>25399</v>
      </c>
      <c r="B2586" s="162" t="s">
        <v>2779</v>
      </c>
      <c r="D2586" s="163">
        <v>9</v>
      </c>
      <c r="E2586" s="163" t="s">
        <v>195</v>
      </c>
      <c r="F2586" s="162">
        <v>2021</v>
      </c>
      <c r="G2586" s="164">
        <v>39709344</v>
      </c>
      <c r="H2586" s="164">
        <v>39709</v>
      </c>
      <c r="I2586" s="164">
        <v>1798</v>
      </c>
      <c r="J2586" s="164">
        <v>733</v>
      </c>
    </row>
    <row r="2587" spans="1:10" ht="14.5" x14ac:dyDescent="0.35">
      <c r="A2587" s="162">
        <v>25399</v>
      </c>
      <c r="B2587" s="162" t="s">
        <v>2780</v>
      </c>
      <c r="D2587" s="163">
        <v>17.100000000000001</v>
      </c>
      <c r="E2587" s="163" t="s">
        <v>195</v>
      </c>
      <c r="F2587" s="162">
        <v>2021</v>
      </c>
      <c r="G2587" s="164">
        <v>579780</v>
      </c>
      <c r="H2587" s="164">
        <v>580</v>
      </c>
      <c r="I2587" s="164">
        <v>44</v>
      </c>
      <c r="J2587" s="164">
        <v>26</v>
      </c>
    </row>
    <row r="2588" spans="1:10" ht="14.5" x14ac:dyDescent="0.35">
      <c r="A2588" s="162">
        <v>25399</v>
      </c>
      <c r="B2588" s="162" t="s">
        <v>2781</v>
      </c>
      <c r="D2588" s="163">
        <v>19.100000000000001</v>
      </c>
      <c r="E2588" s="163" t="s">
        <v>195</v>
      </c>
      <c r="F2588" s="162">
        <v>2021</v>
      </c>
      <c r="G2588" s="164">
        <v>7366819</v>
      </c>
      <c r="H2588" s="164">
        <v>139647</v>
      </c>
      <c r="I2588" s="164">
        <v>9788</v>
      </c>
      <c r="J2588" s="164">
        <v>5306</v>
      </c>
    </row>
    <row r="2589" spans="1:10" ht="14.5" x14ac:dyDescent="0.35">
      <c r="A2589" s="162">
        <v>25399</v>
      </c>
      <c r="B2589" s="162" t="s">
        <v>2782</v>
      </c>
      <c r="D2589" s="163">
        <v>19.2</v>
      </c>
      <c r="E2589" s="163" t="s">
        <v>195</v>
      </c>
      <c r="F2589" s="162">
        <v>2021</v>
      </c>
      <c r="G2589" s="164">
        <v>132280434</v>
      </c>
      <c r="H2589" s="164">
        <v>0</v>
      </c>
      <c r="I2589" s="164">
        <v>0</v>
      </c>
      <c r="J2589" s="164">
        <v>0</v>
      </c>
    </row>
    <row r="2590" spans="1:10" ht="14.5" x14ac:dyDescent="0.35">
      <c r="A2590" s="162">
        <v>25399</v>
      </c>
      <c r="B2590" s="162" t="s">
        <v>2783</v>
      </c>
      <c r="D2590" s="163">
        <v>21.1</v>
      </c>
      <c r="E2590" s="163" t="s">
        <v>195</v>
      </c>
      <c r="F2590" s="162">
        <v>2021</v>
      </c>
      <c r="G2590" s="164">
        <v>143731008</v>
      </c>
      <c r="H2590" s="164">
        <v>143731</v>
      </c>
      <c r="I2590" s="164">
        <v>10012</v>
      </c>
      <c r="J2590" s="164">
        <v>5410</v>
      </c>
    </row>
    <row r="2591" spans="1:10" ht="14.5" x14ac:dyDescent="0.35">
      <c r="A2591" s="162">
        <v>25405</v>
      </c>
      <c r="B2591" s="162" t="s">
        <v>2784</v>
      </c>
      <c r="D2591" s="163">
        <v>19.100000000000001</v>
      </c>
      <c r="E2591" s="163" t="s">
        <v>195</v>
      </c>
      <c r="F2591" s="162">
        <v>2021</v>
      </c>
      <c r="G2591" s="164">
        <v>339296</v>
      </c>
      <c r="H2591" s="164">
        <v>231671</v>
      </c>
      <c r="I2591" s="164">
        <v>6437</v>
      </c>
      <c r="J2591" s="164">
        <v>30661</v>
      </c>
    </row>
    <row r="2592" spans="1:10" ht="14.5" x14ac:dyDescent="0.35">
      <c r="A2592" s="162">
        <v>25405</v>
      </c>
      <c r="B2592" s="162" t="s">
        <v>2785</v>
      </c>
      <c r="D2592" s="163">
        <v>19.2</v>
      </c>
      <c r="E2592" s="163" t="s">
        <v>195</v>
      </c>
      <c r="F2592" s="162">
        <v>2021</v>
      </c>
      <c r="G2592" s="164">
        <v>9312499</v>
      </c>
      <c r="H2592" s="164">
        <v>0</v>
      </c>
      <c r="I2592" s="164">
        <v>0</v>
      </c>
      <c r="J2592" s="164">
        <v>0</v>
      </c>
    </row>
    <row r="2593" spans="1:10" ht="14.5" x14ac:dyDescent="0.35">
      <c r="A2593" s="162">
        <v>25405</v>
      </c>
      <c r="B2593" s="162" t="s">
        <v>2786</v>
      </c>
      <c r="D2593" s="163">
        <v>21.1</v>
      </c>
      <c r="E2593" s="163" t="s">
        <v>195</v>
      </c>
      <c r="F2593" s="162">
        <v>2021</v>
      </c>
      <c r="G2593" s="164">
        <v>4084987</v>
      </c>
      <c r="H2593" s="164">
        <v>92817</v>
      </c>
      <c r="I2593" s="164">
        <v>2579</v>
      </c>
      <c r="J2593" s="164">
        <v>12284</v>
      </c>
    </row>
    <row r="2594" spans="1:10" ht="14.5" x14ac:dyDescent="0.35">
      <c r="A2594" s="162">
        <v>25453</v>
      </c>
      <c r="B2594" s="162" t="s">
        <v>2787</v>
      </c>
      <c r="D2594" s="163">
        <v>4</v>
      </c>
      <c r="E2594" s="163" t="s">
        <v>195</v>
      </c>
      <c r="F2594" s="162">
        <v>2021</v>
      </c>
      <c r="G2594" s="164">
        <v>21000583</v>
      </c>
      <c r="H2594" s="164">
        <v>407224</v>
      </c>
      <c r="I2594" s="164">
        <v>17627</v>
      </c>
      <c r="J2594" s="164">
        <v>34765</v>
      </c>
    </row>
    <row r="2595" spans="1:10" ht="14.5" x14ac:dyDescent="0.35">
      <c r="A2595" s="162">
        <v>25453</v>
      </c>
      <c r="B2595" s="162" t="s">
        <v>2788</v>
      </c>
      <c r="D2595" s="163">
        <v>9</v>
      </c>
      <c r="E2595" s="163" t="s">
        <v>195</v>
      </c>
      <c r="F2595" s="162">
        <v>2021</v>
      </c>
      <c r="G2595" s="164">
        <v>232001</v>
      </c>
      <c r="H2595" s="164">
        <v>11978</v>
      </c>
      <c r="I2595" s="164">
        <v>438</v>
      </c>
      <c r="J2595" s="164">
        <v>895</v>
      </c>
    </row>
    <row r="2596" spans="1:10" ht="14.5" x14ac:dyDescent="0.35">
      <c r="A2596" s="162">
        <v>25453</v>
      </c>
      <c r="B2596" s="162" t="s">
        <v>2789</v>
      </c>
      <c r="D2596" s="163">
        <v>17.100000000000001</v>
      </c>
      <c r="E2596" s="163" t="s">
        <v>195</v>
      </c>
      <c r="F2596" s="162">
        <v>2021</v>
      </c>
      <c r="G2596" s="164">
        <v>68839</v>
      </c>
      <c r="H2596" s="164">
        <v>12637</v>
      </c>
      <c r="I2596" s="164">
        <v>504</v>
      </c>
      <c r="J2596" s="164">
        <v>1382</v>
      </c>
    </row>
    <row r="2597" spans="1:10" ht="14.5" x14ac:dyDescent="0.35">
      <c r="A2597" s="162">
        <v>25453</v>
      </c>
      <c r="B2597" s="162" t="s">
        <v>2790</v>
      </c>
      <c r="D2597" s="163">
        <v>17.2</v>
      </c>
      <c r="E2597" s="163" t="s">
        <v>195</v>
      </c>
      <c r="F2597" s="162">
        <v>2021</v>
      </c>
      <c r="G2597" s="164">
        <v>0</v>
      </c>
      <c r="H2597" s="164">
        <v>177</v>
      </c>
      <c r="I2597" s="164">
        <v>6</v>
      </c>
      <c r="J2597" s="164">
        <v>21</v>
      </c>
    </row>
    <row r="2598" spans="1:10" ht="14.5" x14ac:dyDescent="0.35">
      <c r="A2598" s="162">
        <v>25470</v>
      </c>
      <c r="B2598" s="162" t="s">
        <v>2791</v>
      </c>
      <c r="D2598" s="163">
        <v>4</v>
      </c>
      <c r="E2598" s="163" t="s">
        <v>195</v>
      </c>
      <c r="F2598" s="162">
        <v>2021</v>
      </c>
      <c r="G2598" s="164">
        <v>73649565</v>
      </c>
      <c r="H2598" s="164">
        <v>73650</v>
      </c>
      <c r="I2598" s="164">
        <v>0</v>
      </c>
      <c r="J2598" s="164">
        <v>6</v>
      </c>
    </row>
    <row r="2599" spans="1:10" ht="14.5" x14ac:dyDescent="0.35">
      <c r="A2599" s="162">
        <v>25496</v>
      </c>
      <c r="B2599" s="162" t="s">
        <v>2792</v>
      </c>
      <c r="D2599" s="163">
        <v>5.0999999999999996</v>
      </c>
      <c r="E2599" s="163" t="s">
        <v>195</v>
      </c>
      <c r="F2599" s="162">
        <v>2021</v>
      </c>
      <c r="G2599" s="164">
        <v>3836</v>
      </c>
      <c r="H2599" s="164">
        <v>49</v>
      </c>
      <c r="I2599" s="164">
        <v>3</v>
      </c>
      <c r="J2599" s="164">
        <v>2</v>
      </c>
    </row>
    <row r="2600" spans="1:10" ht="14.5" x14ac:dyDescent="0.35">
      <c r="A2600" s="162">
        <v>25496</v>
      </c>
      <c r="B2600" s="162" t="s">
        <v>2793</v>
      </c>
      <c r="D2600" s="163">
        <v>5.2</v>
      </c>
      <c r="E2600" s="163" t="s">
        <v>195</v>
      </c>
      <c r="F2600" s="162">
        <v>2021</v>
      </c>
      <c r="G2600" s="164">
        <v>322</v>
      </c>
      <c r="H2600" s="164">
        <v>4</v>
      </c>
      <c r="I2600" s="164">
        <v>0</v>
      </c>
      <c r="J2600" s="164">
        <v>0</v>
      </c>
    </row>
    <row r="2601" spans="1:10" ht="14.5" x14ac:dyDescent="0.35">
      <c r="A2601" s="162">
        <v>25496</v>
      </c>
      <c r="B2601" s="162" t="s">
        <v>2794</v>
      </c>
      <c r="D2601" s="163">
        <v>17.100000000000001</v>
      </c>
      <c r="E2601" s="163" t="s">
        <v>195</v>
      </c>
      <c r="F2601" s="162">
        <v>2021</v>
      </c>
      <c r="G2601" s="164">
        <v>9350624</v>
      </c>
      <c r="H2601" s="164">
        <v>99290</v>
      </c>
      <c r="I2601" s="164">
        <v>6512</v>
      </c>
      <c r="J2601" s="164">
        <v>3475</v>
      </c>
    </row>
    <row r="2602" spans="1:10" ht="14.5" x14ac:dyDescent="0.35">
      <c r="A2602" s="162">
        <v>25496</v>
      </c>
      <c r="B2602" s="162" t="s">
        <v>2795</v>
      </c>
      <c r="D2602" s="163">
        <v>17.2</v>
      </c>
      <c r="E2602" s="163" t="s">
        <v>195</v>
      </c>
      <c r="F2602" s="162">
        <v>2021</v>
      </c>
      <c r="G2602" s="164">
        <v>89389</v>
      </c>
      <c r="H2602" s="164">
        <v>2376</v>
      </c>
      <c r="I2602" s="164">
        <v>156</v>
      </c>
      <c r="J2602" s="164">
        <v>83</v>
      </c>
    </row>
    <row r="2603" spans="1:10" ht="14.5" x14ac:dyDescent="0.35">
      <c r="A2603" s="162">
        <v>25496</v>
      </c>
      <c r="B2603" s="162" t="s">
        <v>2796</v>
      </c>
      <c r="D2603" s="163">
        <v>19.3</v>
      </c>
      <c r="E2603" s="163" t="s">
        <v>195</v>
      </c>
      <c r="F2603" s="162">
        <v>2021</v>
      </c>
      <c r="G2603" s="164">
        <v>49254</v>
      </c>
      <c r="H2603" s="164">
        <v>9807</v>
      </c>
      <c r="I2603" s="164">
        <v>643</v>
      </c>
      <c r="J2603" s="164">
        <v>343</v>
      </c>
    </row>
    <row r="2604" spans="1:10" ht="14.5" x14ac:dyDescent="0.35">
      <c r="A2604" s="162">
        <v>25496</v>
      </c>
      <c r="B2604" s="162" t="s">
        <v>2797</v>
      </c>
      <c r="D2604" s="163">
        <v>19.399999999999999</v>
      </c>
      <c r="E2604" s="163" t="s">
        <v>195</v>
      </c>
      <c r="F2604" s="162">
        <v>2021</v>
      </c>
      <c r="G2604" s="164">
        <v>79694</v>
      </c>
      <c r="H2604" s="164">
        <v>0</v>
      </c>
      <c r="I2604" s="164">
        <v>0</v>
      </c>
      <c r="J2604" s="164">
        <v>0</v>
      </c>
    </row>
    <row r="2605" spans="1:10" ht="14.5" x14ac:dyDescent="0.35">
      <c r="A2605" s="162">
        <v>25496</v>
      </c>
      <c r="B2605" s="162" t="s">
        <v>2798</v>
      </c>
      <c r="D2605" s="163">
        <v>21.2</v>
      </c>
      <c r="E2605" s="163" t="s">
        <v>195</v>
      </c>
      <c r="F2605" s="162">
        <v>2021</v>
      </c>
      <c r="G2605" s="164">
        <v>114429</v>
      </c>
      <c r="H2605" s="164">
        <v>2106</v>
      </c>
      <c r="I2605" s="164">
        <v>138</v>
      </c>
      <c r="J2605" s="164">
        <v>74</v>
      </c>
    </row>
    <row r="2606" spans="1:10" ht="14.5" x14ac:dyDescent="0.35">
      <c r="A2606" s="162">
        <v>25534</v>
      </c>
      <c r="B2606" s="162" t="s">
        <v>2799</v>
      </c>
      <c r="D2606" s="163">
        <v>17.100000000000001</v>
      </c>
      <c r="E2606" s="163" t="s">
        <v>195</v>
      </c>
      <c r="F2606" s="162">
        <v>2021</v>
      </c>
      <c r="G2606" s="164">
        <v>15</v>
      </c>
      <c r="H2606" s="164">
        <v>0</v>
      </c>
      <c r="I2606" s="164">
        <v>0</v>
      </c>
      <c r="J2606" s="164">
        <v>27449</v>
      </c>
    </row>
    <row r="2607" spans="1:10" ht="14.5" x14ac:dyDescent="0.35">
      <c r="A2607" s="162">
        <v>25534</v>
      </c>
      <c r="B2607" s="162" t="s">
        <v>2800</v>
      </c>
      <c r="D2607" s="163">
        <v>17.2</v>
      </c>
      <c r="E2607" s="163" t="s">
        <v>195</v>
      </c>
      <c r="F2607" s="162">
        <v>2021</v>
      </c>
      <c r="G2607" s="164">
        <v>0</v>
      </c>
      <c r="H2607" s="164">
        <v>0</v>
      </c>
      <c r="I2607" s="164">
        <v>0</v>
      </c>
      <c r="J2607" s="164">
        <v>68</v>
      </c>
    </row>
    <row r="2608" spans="1:10" ht="14.5" x14ac:dyDescent="0.35">
      <c r="A2608" s="162">
        <v>25534</v>
      </c>
      <c r="B2608" s="162" t="s">
        <v>2801</v>
      </c>
      <c r="D2608" s="163">
        <v>19.3</v>
      </c>
      <c r="E2608" s="163" t="s">
        <v>195</v>
      </c>
      <c r="F2608" s="162">
        <v>2021</v>
      </c>
      <c r="G2608" s="164">
        <v>0</v>
      </c>
      <c r="H2608" s="164">
        <v>1</v>
      </c>
      <c r="I2608" s="164">
        <v>0</v>
      </c>
      <c r="J2608" s="164">
        <v>37</v>
      </c>
    </row>
    <row r="2609" spans="1:10" ht="14.5" x14ac:dyDescent="0.35">
      <c r="A2609" s="162">
        <v>25534</v>
      </c>
      <c r="B2609" s="162" t="s">
        <v>2802</v>
      </c>
      <c r="D2609" s="163">
        <v>19.399999999999999</v>
      </c>
      <c r="E2609" s="163" t="s">
        <v>195</v>
      </c>
      <c r="F2609" s="162">
        <v>2021</v>
      </c>
      <c r="G2609" s="164">
        <v>354</v>
      </c>
      <c r="H2609" s="164">
        <v>0</v>
      </c>
      <c r="I2609" s="164">
        <v>0</v>
      </c>
      <c r="J2609" s="164">
        <v>0</v>
      </c>
    </row>
    <row r="2610" spans="1:10" ht="14.5" x14ac:dyDescent="0.35">
      <c r="A2610" s="162">
        <v>25534</v>
      </c>
      <c r="B2610" s="162" t="s">
        <v>2803</v>
      </c>
      <c r="D2610" s="163">
        <v>21.2</v>
      </c>
      <c r="E2610" s="163" t="s">
        <v>195</v>
      </c>
      <c r="F2610" s="162">
        <v>2021</v>
      </c>
      <c r="G2610" s="164">
        <v>194</v>
      </c>
      <c r="H2610" s="164">
        <v>0</v>
      </c>
      <c r="I2610" s="164">
        <v>0</v>
      </c>
      <c r="J2610" s="164">
        <v>0</v>
      </c>
    </row>
    <row r="2611" spans="1:10" ht="14.5" x14ac:dyDescent="0.35">
      <c r="A2611" s="162">
        <v>25585</v>
      </c>
      <c r="B2611" s="162" t="s">
        <v>2804</v>
      </c>
      <c r="D2611" s="163">
        <v>9</v>
      </c>
      <c r="E2611" s="163" t="s">
        <v>195</v>
      </c>
      <c r="F2611" s="162">
        <v>2021</v>
      </c>
      <c r="G2611" s="164">
        <v>240359</v>
      </c>
      <c r="H2611" s="164">
        <v>3232</v>
      </c>
      <c r="I2611" s="164">
        <v>75</v>
      </c>
      <c r="J2611" s="164">
        <v>190</v>
      </c>
    </row>
    <row r="2612" spans="1:10" ht="14.5" x14ac:dyDescent="0.35">
      <c r="A2612" s="162">
        <v>25585</v>
      </c>
      <c r="B2612" s="162" t="s">
        <v>2805</v>
      </c>
      <c r="D2612" s="163">
        <v>17.100000000000001</v>
      </c>
      <c r="E2612" s="163" t="s">
        <v>195</v>
      </c>
      <c r="F2612" s="162">
        <v>2021</v>
      </c>
      <c r="G2612" s="164">
        <v>2961523</v>
      </c>
      <c r="H2612" s="164">
        <v>14166</v>
      </c>
      <c r="I2612" s="164">
        <v>329</v>
      </c>
      <c r="J2612" s="164">
        <v>834</v>
      </c>
    </row>
    <row r="2613" spans="1:10" ht="14.5" x14ac:dyDescent="0.35">
      <c r="A2613" s="162">
        <v>25585</v>
      </c>
      <c r="B2613" s="162" t="s">
        <v>2806</v>
      </c>
      <c r="D2613" s="163">
        <v>17.2</v>
      </c>
      <c r="E2613" s="163" t="s">
        <v>195</v>
      </c>
      <c r="F2613" s="162">
        <v>2021</v>
      </c>
      <c r="G2613" s="164">
        <v>1209956</v>
      </c>
      <c r="H2613" s="164">
        <v>16629</v>
      </c>
      <c r="I2613" s="164">
        <v>386</v>
      </c>
      <c r="J2613" s="164">
        <v>979</v>
      </c>
    </row>
    <row r="2614" spans="1:10" ht="14.5" x14ac:dyDescent="0.35">
      <c r="A2614" s="162">
        <v>25585</v>
      </c>
      <c r="B2614" s="162" t="s">
        <v>2807</v>
      </c>
      <c r="D2614" s="163">
        <v>19.3</v>
      </c>
      <c r="E2614" s="163" t="s">
        <v>195</v>
      </c>
      <c r="F2614" s="162">
        <v>2021</v>
      </c>
      <c r="G2614" s="164">
        <v>2406</v>
      </c>
      <c r="H2614" s="164">
        <v>45030</v>
      </c>
      <c r="I2614" s="164">
        <v>1044</v>
      </c>
      <c r="J2614" s="164">
        <v>2651</v>
      </c>
    </row>
    <row r="2615" spans="1:10" ht="14.5" x14ac:dyDescent="0.35">
      <c r="A2615" s="162">
        <v>25585</v>
      </c>
      <c r="B2615" s="162" t="s">
        <v>2808</v>
      </c>
      <c r="D2615" s="163">
        <v>19.399999999999999</v>
      </c>
      <c r="E2615" s="163" t="s">
        <v>195</v>
      </c>
      <c r="F2615" s="162">
        <v>2021</v>
      </c>
      <c r="G2615" s="164">
        <v>1133836</v>
      </c>
      <c r="H2615" s="164">
        <v>0</v>
      </c>
      <c r="I2615" s="164">
        <v>0</v>
      </c>
      <c r="J2615" s="164">
        <v>0</v>
      </c>
    </row>
    <row r="2616" spans="1:10" ht="14.5" x14ac:dyDescent="0.35">
      <c r="A2616" s="162">
        <v>25585</v>
      </c>
      <c r="B2616" s="162" t="s">
        <v>2809</v>
      </c>
      <c r="D2616" s="163">
        <v>21.2</v>
      </c>
      <c r="E2616" s="163" t="s">
        <v>195</v>
      </c>
      <c r="F2616" s="162">
        <v>2021</v>
      </c>
      <c r="G2616" s="164">
        <v>45523</v>
      </c>
      <c r="H2616" s="164">
        <v>7673</v>
      </c>
      <c r="I2616" s="164">
        <v>178</v>
      </c>
      <c r="J2616" s="164">
        <v>452</v>
      </c>
    </row>
    <row r="2617" spans="1:10" ht="14.5" x14ac:dyDescent="0.35">
      <c r="A2617" s="162">
        <v>25615</v>
      </c>
      <c r="B2617" s="162" t="s">
        <v>2810</v>
      </c>
      <c r="D2617" s="163">
        <v>1</v>
      </c>
      <c r="E2617" s="163" t="s">
        <v>195</v>
      </c>
      <c r="F2617" s="162">
        <v>2021</v>
      </c>
      <c r="G2617" s="164">
        <v>510436</v>
      </c>
      <c r="H2617" s="164">
        <v>12804</v>
      </c>
      <c r="I2617" s="164">
        <v>324</v>
      </c>
      <c r="J2617" s="164">
        <v>721</v>
      </c>
    </row>
    <row r="2618" spans="1:10" ht="14.5" x14ac:dyDescent="0.35">
      <c r="A2618" s="162">
        <v>25615</v>
      </c>
      <c r="B2618" s="162" t="s">
        <v>2811</v>
      </c>
      <c r="D2618" s="163">
        <v>2.1</v>
      </c>
      <c r="E2618" s="163" t="s">
        <v>195</v>
      </c>
      <c r="F2618" s="162">
        <v>2021</v>
      </c>
      <c r="G2618" s="164">
        <v>351073</v>
      </c>
      <c r="H2618" s="164">
        <v>10058</v>
      </c>
      <c r="I2618" s="164">
        <v>235</v>
      </c>
      <c r="J2618" s="164">
        <v>522</v>
      </c>
    </row>
    <row r="2619" spans="1:10" ht="14.5" x14ac:dyDescent="0.35">
      <c r="A2619" s="162">
        <v>25615</v>
      </c>
      <c r="B2619" s="162" t="s">
        <v>2812</v>
      </c>
      <c r="D2619" s="163">
        <v>3</v>
      </c>
      <c r="E2619" s="163" t="s">
        <v>195</v>
      </c>
      <c r="F2619" s="162">
        <v>2021</v>
      </c>
      <c r="G2619" s="164">
        <v>8846988</v>
      </c>
      <c r="H2619" s="164">
        <v>26234</v>
      </c>
      <c r="I2619" s="164">
        <v>1059</v>
      </c>
      <c r="J2619" s="164">
        <v>2358</v>
      </c>
    </row>
    <row r="2620" spans="1:10" ht="14.5" x14ac:dyDescent="0.35">
      <c r="A2620" s="162">
        <v>25615</v>
      </c>
      <c r="B2620" s="162" t="s">
        <v>2813</v>
      </c>
      <c r="D2620" s="163">
        <v>5.0999999999999996</v>
      </c>
      <c r="E2620" s="163" t="s">
        <v>195</v>
      </c>
      <c r="F2620" s="162">
        <v>2021</v>
      </c>
      <c r="G2620" s="164">
        <v>30339984</v>
      </c>
      <c r="H2620" s="164">
        <v>354728</v>
      </c>
      <c r="I2620" s="164">
        <v>12806</v>
      </c>
      <c r="J2620" s="164">
        <v>28503</v>
      </c>
    </row>
    <row r="2621" spans="1:10" ht="14.5" x14ac:dyDescent="0.35">
      <c r="A2621" s="162">
        <v>25615</v>
      </c>
      <c r="B2621" s="162" t="s">
        <v>2814</v>
      </c>
      <c r="D2621" s="163">
        <v>5.2</v>
      </c>
      <c r="E2621" s="163" t="s">
        <v>195</v>
      </c>
      <c r="F2621" s="162">
        <v>2021</v>
      </c>
      <c r="G2621" s="164">
        <v>21057583</v>
      </c>
      <c r="H2621" s="164">
        <v>248350</v>
      </c>
      <c r="I2621" s="164">
        <v>9917</v>
      </c>
      <c r="J2621" s="164">
        <v>22073</v>
      </c>
    </row>
    <row r="2622" spans="1:10" ht="14.5" x14ac:dyDescent="0.35">
      <c r="A2622" s="162">
        <v>25615</v>
      </c>
      <c r="B2622" s="162" t="s">
        <v>2815</v>
      </c>
      <c r="D2622" s="163">
        <v>9</v>
      </c>
      <c r="E2622" s="163" t="s">
        <v>195</v>
      </c>
      <c r="F2622" s="162">
        <v>2021</v>
      </c>
      <c r="G2622" s="164">
        <v>52046</v>
      </c>
      <c r="H2622" s="164">
        <v>31915</v>
      </c>
      <c r="I2622" s="164">
        <v>1309</v>
      </c>
      <c r="J2622" s="164">
        <v>2914</v>
      </c>
    </row>
    <row r="2623" spans="1:10" ht="14.5" x14ac:dyDescent="0.35">
      <c r="A2623" s="162">
        <v>25615</v>
      </c>
      <c r="B2623" s="162" t="s">
        <v>2816</v>
      </c>
      <c r="D2623" s="163">
        <v>17.100000000000001</v>
      </c>
      <c r="E2623" s="163" t="s">
        <v>195</v>
      </c>
      <c r="F2623" s="162">
        <v>2021</v>
      </c>
      <c r="G2623" s="164">
        <v>7251277</v>
      </c>
      <c r="H2623" s="164">
        <v>120408</v>
      </c>
      <c r="I2623" s="164">
        <v>4138</v>
      </c>
      <c r="J2623" s="164">
        <v>9211</v>
      </c>
    </row>
    <row r="2624" spans="1:10" ht="14.5" x14ac:dyDescent="0.35">
      <c r="A2624" s="162">
        <v>25615</v>
      </c>
      <c r="B2624" s="162" t="s">
        <v>2817</v>
      </c>
      <c r="D2624" s="163">
        <v>17.2</v>
      </c>
      <c r="E2624" s="163" t="s">
        <v>195</v>
      </c>
      <c r="F2624" s="162">
        <v>2021</v>
      </c>
      <c r="G2624" s="164">
        <v>665108</v>
      </c>
      <c r="H2624" s="164">
        <v>12643</v>
      </c>
      <c r="I2624" s="164">
        <v>524</v>
      </c>
      <c r="J2624" s="164">
        <v>1167</v>
      </c>
    </row>
    <row r="2625" spans="1:10" ht="14.5" x14ac:dyDescent="0.35">
      <c r="A2625" s="162">
        <v>25615</v>
      </c>
      <c r="B2625" s="162" t="s">
        <v>2818</v>
      </c>
      <c r="D2625" s="163">
        <v>18</v>
      </c>
      <c r="E2625" s="163" t="s">
        <v>195</v>
      </c>
      <c r="F2625" s="162">
        <v>2021</v>
      </c>
      <c r="G2625" s="164">
        <v>1424140</v>
      </c>
      <c r="H2625" s="164">
        <v>11185</v>
      </c>
      <c r="I2625" s="164">
        <v>464</v>
      </c>
      <c r="J2625" s="164">
        <v>1033</v>
      </c>
    </row>
    <row r="2626" spans="1:10" ht="14.5" x14ac:dyDescent="0.35">
      <c r="A2626" s="162">
        <v>25615</v>
      </c>
      <c r="B2626" s="162" t="s">
        <v>2819</v>
      </c>
      <c r="D2626" s="163">
        <v>19.100000000000001</v>
      </c>
      <c r="E2626" s="163" t="s">
        <v>195</v>
      </c>
      <c r="F2626" s="162">
        <v>2021</v>
      </c>
      <c r="G2626" s="164">
        <v>121028</v>
      </c>
      <c r="H2626" s="164">
        <v>5826</v>
      </c>
      <c r="I2626" s="164">
        <v>179</v>
      </c>
      <c r="J2626" s="164">
        <v>397</v>
      </c>
    </row>
    <row r="2627" spans="1:10" ht="14.5" x14ac:dyDescent="0.35">
      <c r="A2627" s="162">
        <v>25615</v>
      </c>
      <c r="B2627" s="162" t="s">
        <v>2820</v>
      </c>
      <c r="D2627" s="163">
        <v>19.2</v>
      </c>
      <c r="E2627" s="163" t="s">
        <v>195</v>
      </c>
      <c r="F2627" s="162">
        <v>2021</v>
      </c>
      <c r="G2627" s="164">
        <v>1676759</v>
      </c>
      <c r="H2627" s="164">
        <v>0</v>
      </c>
      <c r="I2627" s="164">
        <v>0</v>
      </c>
      <c r="J2627" s="164">
        <v>0</v>
      </c>
    </row>
    <row r="2628" spans="1:10" ht="14.5" x14ac:dyDescent="0.35">
      <c r="A2628" s="162">
        <v>25615</v>
      </c>
      <c r="B2628" s="162" t="s">
        <v>2821</v>
      </c>
      <c r="D2628" s="163">
        <v>19.3</v>
      </c>
      <c r="E2628" s="163" t="s">
        <v>195</v>
      </c>
      <c r="F2628" s="162">
        <v>2021</v>
      </c>
      <c r="G2628" s="164">
        <v>75595</v>
      </c>
      <c r="H2628" s="164">
        <v>176353</v>
      </c>
      <c r="I2628" s="164">
        <v>6435</v>
      </c>
      <c r="J2628" s="164">
        <v>14324</v>
      </c>
    </row>
    <row r="2629" spans="1:10" ht="14.5" x14ac:dyDescent="0.35">
      <c r="A2629" s="162">
        <v>25615</v>
      </c>
      <c r="B2629" s="162" t="s">
        <v>2822</v>
      </c>
      <c r="D2629" s="163">
        <v>19.399999999999999</v>
      </c>
      <c r="E2629" s="163" t="s">
        <v>195</v>
      </c>
      <c r="F2629" s="162">
        <v>2021</v>
      </c>
      <c r="G2629" s="164">
        <v>17870592</v>
      </c>
      <c r="H2629" s="164">
        <v>0</v>
      </c>
      <c r="I2629" s="164">
        <v>0</v>
      </c>
      <c r="J2629" s="164">
        <v>0</v>
      </c>
    </row>
    <row r="2630" spans="1:10" ht="14.5" x14ac:dyDescent="0.35">
      <c r="A2630" s="162">
        <v>25615</v>
      </c>
      <c r="B2630" s="162" t="s">
        <v>2823</v>
      </c>
      <c r="D2630" s="163">
        <v>21.1</v>
      </c>
      <c r="E2630" s="163" t="s">
        <v>195</v>
      </c>
      <c r="F2630" s="162">
        <v>2021</v>
      </c>
      <c r="G2630" s="164">
        <v>1338780</v>
      </c>
      <c r="H2630" s="164">
        <v>4586</v>
      </c>
      <c r="I2630" s="164">
        <v>135</v>
      </c>
      <c r="J2630" s="164">
        <v>300</v>
      </c>
    </row>
    <row r="2631" spans="1:10" ht="14.5" x14ac:dyDescent="0.35">
      <c r="A2631" s="162">
        <v>25615</v>
      </c>
      <c r="B2631" s="162" t="s">
        <v>2824</v>
      </c>
      <c r="D2631" s="163">
        <v>21.2</v>
      </c>
      <c r="E2631" s="163" t="s">
        <v>195</v>
      </c>
      <c r="F2631" s="162">
        <v>2021</v>
      </c>
      <c r="G2631" s="164">
        <v>3912151</v>
      </c>
      <c r="H2631" s="164">
        <v>51703</v>
      </c>
      <c r="I2631" s="164">
        <v>1914</v>
      </c>
      <c r="J2631" s="164">
        <v>4261</v>
      </c>
    </row>
    <row r="2632" spans="1:10" ht="14.5" x14ac:dyDescent="0.35">
      <c r="A2632" s="162">
        <v>25615</v>
      </c>
      <c r="B2632" s="162" t="s">
        <v>2825</v>
      </c>
      <c r="D2632" s="163">
        <v>23</v>
      </c>
      <c r="E2632" s="163" t="s">
        <v>195</v>
      </c>
      <c r="F2632" s="162">
        <v>2021</v>
      </c>
      <c r="G2632" s="164">
        <v>3619</v>
      </c>
      <c r="H2632" s="164">
        <v>148</v>
      </c>
      <c r="I2632" s="164">
        <v>10</v>
      </c>
      <c r="J2632" s="164">
        <v>23</v>
      </c>
    </row>
    <row r="2633" spans="1:10" ht="14.5" x14ac:dyDescent="0.35">
      <c r="A2633" s="162">
        <v>25623</v>
      </c>
      <c r="B2633" s="162" t="s">
        <v>2826</v>
      </c>
      <c r="D2633" s="163">
        <v>1</v>
      </c>
      <c r="E2633" s="163" t="s">
        <v>195</v>
      </c>
      <c r="F2633" s="162">
        <v>2021</v>
      </c>
      <c r="G2633" s="164">
        <v>437016</v>
      </c>
      <c r="H2633" s="164">
        <v>7991</v>
      </c>
      <c r="I2633" s="164">
        <v>201</v>
      </c>
      <c r="J2633" s="164">
        <v>447</v>
      </c>
    </row>
    <row r="2634" spans="1:10" ht="14.5" x14ac:dyDescent="0.35">
      <c r="A2634" s="162">
        <v>25623</v>
      </c>
      <c r="B2634" s="162" t="s">
        <v>2827</v>
      </c>
      <c r="D2634" s="163">
        <v>2.1</v>
      </c>
      <c r="E2634" s="163" t="s">
        <v>195</v>
      </c>
      <c r="F2634" s="162">
        <v>2021</v>
      </c>
      <c r="G2634" s="164">
        <v>192089</v>
      </c>
      <c r="H2634" s="164">
        <v>2516</v>
      </c>
      <c r="I2634" s="164">
        <v>59</v>
      </c>
      <c r="J2634" s="164">
        <v>130</v>
      </c>
    </row>
    <row r="2635" spans="1:10" ht="14.5" x14ac:dyDescent="0.35">
      <c r="A2635" s="162">
        <v>25623</v>
      </c>
      <c r="B2635" s="162" t="s">
        <v>2828</v>
      </c>
      <c r="D2635" s="163">
        <v>3</v>
      </c>
      <c r="E2635" s="163" t="s">
        <v>195</v>
      </c>
      <c r="F2635" s="162">
        <v>2021</v>
      </c>
      <c r="G2635" s="164">
        <v>7245749</v>
      </c>
      <c r="H2635" s="164">
        <v>21023</v>
      </c>
      <c r="I2635" s="164">
        <v>857</v>
      </c>
      <c r="J2635" s="164">
        <v>1907</v>
      </c>
    </row>
    <row r="2636" spans="1:10" ht="14.5" x14ac:dyDescent="0.35">
      <c r="A2636" s="162">
        <v>25623</v>
      </c>
      <c r="B2636" s="162" t="s">
        <v>2829</v>
      </c>
      <c r="D2636" s="163">
        <v>5.0999999999999996</v>
      </c>
      <c r="E2636" s="163" t="s">
        <v>195</v>
      </c>
      <c r="F2636" s="162">
        <v>2021</v>
      </c>
      <c r="G2636" s="164">
        <v>24597196</v>
      </c>
      <c r="H2636" s="164">
        <v>239374</v>
      </c>
      <c r="I2636" s="164">
        <v>8731</v>
      </c>
      <c r="J2636" s="164">
        <v>19434</v>
      </c>
    </row>
    <row r="2637" spans="1:10" ht="14.5" x14ac:dyDescent="0.35">
      <c r="A2637" s="162">
        <v>25623</v>
      </c>
      <c r="B2637" s="162" t="s">
        <v>2830</v>
      </c>
      <c r="D2637" s="163">
        <v>5.2</v>
      </c>
      <c r="E2637" s="163" t="s">
        <v>195</v>
      </c>
      <c r="F2637" s="162">
        <v>2021</v>
      </c>
      <c r="G2637" s="164">
        <v>19149920</v>
      </c>
      <c r="H2637" s="164">
        <v>200448</v>
      </c>
      <c r="I2637" s="164">
        <v>7838</v>
      </c>
      <c r="J2637" s="164">
        <v>17445</v>
      </c>
    </row>
    <row r="2638" spans="1:10" ht="14.5" x14ac:dyDescent="0.35">
      <c r="A2638" s="162">
        <v>25623</v>
      </c>
      <c r="B2638" s="162" t="s">
        <v>2831</v>
      </c>
      <c r="D2638" s="163">
        <v>9</v>
      </c>
      <c r="E2638" s="163" t="s">
        <v>195</v>
      </c>
      <c r="F2638" s="162">
        <v>2021</v>
      </c>
      <c r="G2638" s="164">
        <v>4206</v>
      </c>
      <c r="H2638" s="164">
        <v>62956</v>
      </c>
      <c r="I2638" s="164">
        <v>2289</v>
      </c>
      <c r="J2638" s="164">
        <v>5095</v>
      </c>
    </row>
    <row r="2639" spans="1:10" ht="14.5" x14ac:dyDescent="0.35">
      <c r="A2639" s="162">
        <v>25623</v>
      </c>
      <c r="B2639" s="162" t="s">
        <v>2832</v>
      </c>
      <c r="D2639" s="163">
        <v>17.100000000000001</v>
      </c>
      <c r="E2639" s="163" t="s">
        <v>195</v>
      </c>
      <c r="F2639" s="162">
        <v>2021</v>
      </c>
      <c r="G2639" s="164">
        <v>4790529</v>
      </c>
      <c r="H2639" s="164">
        <v>85089</v>
      </c>
      <c r="I2639" s="164">
        <v>3046</v>
      </c>
      <c r="J2639" s="164">
        <v>6781</v>
      </c>
    </row>
    <row r="2640" spans="1:10" ht="14.5" x14ac:dyDescent="0.35">
      <c r="A2640" s="162">
        <v>25623</v>
      </c>
      <c r="B2640" s="162" t="s">
        <v>2833</v>
      </c>
      <c r="D2640" s="163">
        <v>17.2</v>
      </c>
      <c r="E2640" s="163" t="s">
        <v>195</v>
      </c>
      <c r="F2640" s="162">
        <v>2021</v>
      </c>
      <c r="G2640" s="164">
        <v>34321</v>
      </c>
      <c r="H2640" s="164">
        <v>1469</v>
      </c>
      <c r="I2640" s="164">
        <v>57</v>
      </c>
      <c r="J2640" s="164">
        <v>127</v>
      </c>
    </row>
    <row r="2641" spans="1:10" ht="14.5" x14ac:dyDescent="0.35">
      <c r="A2641" s="162">
        <v>25623</v>
      </c>
      <c r="B2641" s="162" t="s">
        <v>2834</v>
      </c>
      <c r="D2641" s="163">
        <v>18</v>
      </c>
      <c r="E2641" s="163" t="s">
        <v>195</v>
      </c>
      <c r="F2641" s="162">
        <v>2021</v>
      </c>
      <c r="G2641" s="164">
        <v>1581395</v>
      </c>
      <c r="H2641" s="164">
        <v>11295</v>
      </c>
      <c r="I2641" s="164">
        <v>492</v>
      </c>
      <c r="J2641" s="164">
        <v>1095</v>
      </c>
    </row>
    <row r="2642" spans="1:10" ht="14.5" x14ac:dyDescent="0.35">
      <c r="A2642" s="162">
        <v>25623</v>
      </c>
      <c r="B2642" s="162" t="s">
        <v>2835</v>
      </c>
      <c r="D2642" s="163">
        <v>19.100000000000001</v>
      </c>
      <c r="E2642" s="163" t="s">
        <v>195</v>
      </c>
      <c r="F2642" s="162">
        <v>2021</v>
      </c>
      <c r="G2642" s="164">
        <v>113012</v>
      </c>
      <c r="H2642" s="164">
        <v>9590</v>
      </c>
      <c r="I2642" s="164">
        <v>301</v>
      </c>
      <c r="J2642" s="164">
        <v>670</v>
      </c>
    </row>
    <row r="2643" spans="1:10" ht="14.5" x14ac:dyDescent="0.35">
      <c r="A2643" s="162">
        <v>25623</v>
      </c>
      <c r="B2643" s="162" t="s">
        <v>2836</v>
      </c>
      <c r="D2643" s="163">
        <v>19.2</v>
      </c>
      <c r="E2643" s="163" t="s">
        <v>195</v>
      </c>
      <c r="F2643" s="162">
        <v>2021</v>
      </c>
      <c r="G2643" s="164">
        <v>1717591</v>
      </c>
      <c r="H2643" s="164">
        <v>0</v>
      </c>
      <c r="I2643" s="164">
        <v>0</v>
      </c>
      <c r="J2643" s="164">
        <v>0</v>
      </c>
    </row>
    <row r="2644" spans="1:10" ht="14.5" x14ac:dyDescent="0.35">
      <c r="A2644" s="162">
        <v>25623</v>
      </c>
      <c r="B2644" s="162" t="s">
        <v>2837</v>
      </c>
      <c r="D2644" s="163">
        <v>19.3</v>
      </c>
      <c r="E2644" s="163" t="s">
        <v>195</v>
      </c>
      <c r="F2644" s="162">
        <v>2021</v>
      </c>
      <c r="G2644" s="164">
        <v>194639</v>
      </c>
      <c r="H2644" s="164">
        <v>188629</v>
      </c>
      <c r="I2644" s="164">
        <v>6818</v>
      </c>
      <c r="J2644" s="164">
        <v>15176</v>
      </c>
    </row>
    <row r="2645" spans="1:10" ht="14.5" x14ac:dyDescent="0.35">
      <c r="A2645" s="162">
        <v>25623</v>
      </c>
      <c r="B2645" s="162" t="s">
        <v>2838</v>
      </c>
      <c r="D2645" s="163">
        <v>19.399999999999999</v>
      </c>
      <c r="E2645" s="163" t="s">
        <v>195</v>
      </c>
      <c r="F2645" s="162">
        <v>2021</v>
      </c>
      <c r="G2645" s="164">
        <v>32078542</v>
      </c>
      <c r="H2645" s="164">
        <v>0</v>
      </c>
      <c r="I2645" s="164">
        <v>0</v>
      </c>
      <c r="J2645" s="164">
        <v>0</v>
      </c>
    </row>
    <row r="2646" spans="1:10" ht="14.5" x14ac:dyDescent="0.35">
      <c r="A2646" s="162">
        <v>25623</v>
      </c>
      <c r="B2646" s="162" t="s">
        <v>2839</v>
      </c>
      <c r="D2646" s="163">
        <v>21.1</v>
      </c>
      <c r="E2646" s="163" t="s">
        <v>195</v>
      </c>
      <c r="F2646" s="162">
        <v>2021</v>
      </c>
      <c r="G2646" s="164">
        <v>1566077</v>
      </c>
      <c r="H2646" s="164">
        <v>6955</v>
      </c>
      <c r="I2646" s="164">
        <v>204</v>
      </c>
      <c r="J2646" s="164">
        <v>455</v>
      </c>
    </row>
    <row r="2647" spans="1:10" ht="14.5" x14ac:dyDescent="0.35">
      <c r="A2647" s="162">
        <v>25623</v>
      </c>
      <c r="B2647" s="162" t="s">
        <v>2840</v>
      </c>
      <c r="D2647" s="163">
        <v>21.2</v>
      </c>
      <c r="E2647" s="163" t="s">
        <v>195</v>
      </c>
      <c r="F2647" s="162">
        <v>2021</v>
      </c>
      <c r="G2647" s="164">
        <v>8759122</v>
      </c>
      <c r="H2647" s="164">
        <v>49998</v>
      </c>
      <c r="I2647" s="164">
        <v>1875</v>
      </c>
      <c r="J2647" s="164">
        <v>4173</v>
      </c>
    </row>
    <row r="2648" spans="1:10" ht="14.5" x14ac:dyDescent="0.35">
      <c r="A2648" s="162">
        <v>25658</v>
      </c>
      <c r="B2648" s="162" t="s">
        <v>2841</v>
      </c>
      <c r="D2648" s="163">
        <v>1</v>
      </c>
      <c r="E2648" s="163" t="s">
        <v>195</v>
      </c>
      <c r="F2648" s="162">
        <v>2021</v>
      </c>
      <c r="G2648" s="164">
        <v>2815172</v>
      </c>
      <c r="H2648" s="164">
        <v>210656</v>
      </c>
      <c r="I2648" s="164">
        <v>6343</v>
      </c>
      <c r="J2648" s="164">
        <v>14119</v>
      </c>
    </row>
    <row r="2649" spans="1:10" ht="14.5" x14ac:dyDescent="0.35">
      <c r="A2649" s="162">
        <v>25658</v>
      </c>
      <c r="B2649" s="162" t="s">
        <v>2842</v>
      </c>
      <c r="D2649" s="163">
        <v>2.1</v>
      </c>
      <c r="E2649" s="163" t="s">
        <v>195</v>
      </c>
      <c r="F2649" s="162">
        <v>2021</v>
      </c>
      <c r="G2649" s="164">
        <v>258498</v>
      </c>
      <c r="H2649" s="164">
        <v>310961</v>
      </c>
      <c r="I2649" s="164">
        <v>8393</v>
      </c>
      <c r="J2649" s="164">
        <v>18680</v>
      </c>
    </row>
    <row r="2650" spans="1:10" ht="14.5" x14ac:dyDescent="0.35">
      <c r="A2650" s="162">
        <v>25658</v>
      </c>
      <c r="B2650" s="162" t="s">
        <v>2843</v>
      </c>
      <c r="D2650" s="163">
        <v>3</v>
      </c>
      <c r="E2650" s="163" t="s">
        <v>195</v>
      </c>
      <c r="F2650" s="162">
        <v>2021</v>
      </c>
      <c r="G2650" s="164">
        <v>5129895</v>
      </c>
      <c r="H2650" s="164">
        <v>20076</v>
      </c>
      <c r="I2650" s="164">
        <v>842</v>
      </c>
      <c r="J2650" s="164">
        <v>1874</v>
      </c>
    </row>
    <row r="2651" spans="1:10" ht="14.5" x14ac:dyDescent="0.35">
      <c r="A2651" s="162">
        <v>25658</v>
      </c>
      <c r="B2651" s="162" t="s">
        <v>2844</v>
      </c>
      <c r="D2651" s="163">
        <v>5.0999999999999996</v>
      </c>
      <c r="E2651" s="163" t="s">
        <v>195</v>
      </c>
      <c r="F2651" s="162">
        <v>2021</v>
      </c>
      <c r="G2651" s="164">
        <v>19232301</v>
      </c>
      <c r="H2651" s="164">
        <v>171394</v>
      </c>
      <c r="I2651" s="164">
        <v>6982</v>
      </c>
      <c r="J2651" s="164">
        <v>15540</v>
      </c>
    </row>
    <row r="2652" spans="1:10" ht="14.5" x14ac:dyDescent="0.35">
      <c r="A2652" s="162">
        <v>25658</v>
      </c>
      <c r="B2652" s="162" t="s">
        <v>2845</v>
      </c>
      <c r="D2652" s="163">
        <v>5.2</v>
      </c>
      <c r="E2652" s="163" t="s">
        <v>195</v>
      </c>
      <c r="F2652" s="162">
        <v>2021</v>
      </c>
      <c r="G2652" s="164">
        <v>10477327</v>
      </c>
      <c r="H2652" s="164">
        <v>137654</v>
      </c>
      <c r="I2652" s="164">
        <v>5837</v>
      </c>
      <c r="J2652" s="164">
        <v>12992</v>
      </c>
    </row>
    <row r="2653" spans="1:10" ht="14.5" x14ac:dyDescent="0.35">
      <c r="A2653" s="162">
        <v>25658</v>
      </c>
      <c r="B2653" s="162" t="s">
        <v>2846</v>
      </c>
      <c r="D2653" s="163">
        <v>9</v>
      </c>
      <c r="E2653" s="163" t="s">
        <v>195</v>
      </c>
      <c r="F2653" s="162">
        <v>2021</v>
      </c>
      <c r="G2653" s="164">
        <v>105171</v>
      </c>
      <c r="H2653" s="164">
        <v>9955</v>
      </c>
      <c r="I2653" s="164">
        <v>525</v>
      </c>
      <c r="J2653" s="164">
        <v>1169</v>
      </c>
    </row>
    <row r="2654" spans="1:10" ht="14.5" x14ac:dyDescent="0.35">
      <c r="A2654" s="162">
        <v>25658</v>
      </c>
      <c r="B2654" s="162" t="s">
        <v>2847</v>
      </c>
      <c r="D2654" s="163">
        <v>17.100000000000001</v>
      </c>
      <c r="E2654" s="163" t="s">
        <v>195</v>
      </c>
      <c r="F2654" s="162">
        <v>2021</v>
      </c>
      <c r="G2654" s="164">
        <v>10665692</v>
      </c>
      <c r="H2654" s="164">
        <v>337416</v>
      </c>
      <c r="I2654" s="164">
        <v>12225</v>
      </c>
      <c r="J2654" s="164">
        <v>27212</v>
      </c>
    </row>
    <row r="2655" spans="1:10" ht="14.5" x14ac:dyDescent="0.35">
      <c r="A2655" s="162">
        <v>25658</v>
      </c>
      <c r="B2655" s="162" t="s">
        <v>2848</v>
      </c>
      <c r="D2655" s="163">
        <v>17.2</v>
      </c>
      <c r="E2655" s="163" t="s">
        <v>195</v>
      </c>
      <c r="F2655" s="162">
        <v>2021</v>
      </c>
      <c r="G2655" s="164">
        <v>783911</v>
      </c>
      <c r="H2655" s="164">
        <v>16898</v>
      </c>
      <c r="I2655" s="164">
        <v>883</v>
      </c>
      <c r="J2655" s="164">
        <v>1965</v>
      </c>
    </row>
    <row r="2656" spans="1:10" ht="14.5" x14ac:dyDescent="0.35">
      <c r="A2656" s="162">
        <v>25658</v>
      </c>
      <c r="B2656" s="162" t="s">
        <v>2849</v>
      </c>
      <c r="D2656" s="163">
        <v>18</v>
      </c>
      <c r="E2656" s="163" t="s">
        <v>195</v>
      </c>
      <c r="F2656" s="162">
        <v>2021</v>
      </c>
      <c r="G2656" s="164">
        <v>1724582</v>
      </c>
      <c r="H2656" s="164">
        <v>18001</v>
      </c>
      <c r="I2656" s="164">
        <v>799</v>
      </c>
      <c r="J2656" s="164">
        <v>1778</v>
      </c>
    </row>
    <row r="2657" spans="1:10" ht="14.5" x14ac:dyDescent="0.35">
      <c r="A2657" s="162">
        <v>25658</v>
      </c>
      <c r="B2657" s="162" t="s">
        <v>2850</v>
      </c>
      <c r="D2657" s="163">
        <v>19.100000000000001</v>
      </c>
      <c r="E2657" s="163" t="s">
        <v>195</v>
      </c>
      <c r="F2657" s="162">
        <v>2021</v>
      </c>
      <c r="G2657" s="164">
        <v>13131</v>
      </c>
      <c r="H2657" s="164">
        <v>4555</v>
      </c>
      <c r="I2657" s="164">
        <v>444</v>
      </c>
      <c r="J2657" s="164">
        <v>988</v>
      </c>
    </row>
    <row r="2658" spans="1:10" ht="14.5" x14ac:dyDescent="0.35">
      <c r="A2658" s="162">
        <v>25658</v>
      </c>
      <c r="B2658" s="162" t="s">
        <v>2851</v>
      </c>
      <c r="D2658" s="163">
        <v>19.2</v>
      </c>
      <c r="E2658" s="163" t="s">
        <v>195</v>
      </c>
      <c r="F2658" s="162">
        <v>2021</v>
      </c>
      <c r="G2658" s="164">
        <v>179234</v>
      </c>
      <c r="H2658" s="164">
        <v>0</v>
      </c>
      <c r="I2658" s="164">
        <v>0</v>
      </c>
      <c r="J2658" s="164">
        <v>0</v>
      </c>
    </row>
    <row r="2659" spans="1:10" ht="14.5" x14ac:dyDescent="0.35">
      <c r="A2659" s="162">
        <v>25658</v>
      </c>
      <c r="B2659" s="162" t="s">
        <v>2852</v>
      </c>
      <c r="D2659" s="163">
        <v>19.3</v>
      </c>
      <c r="E2659" s="163" t="s">
        <v>195</v>
      </c>
      <c r="F2659" s="162">
        <v>2021</v>
      </c>
      <c r="G2659" s="164">
        <v>71317</v>
      </c>
      <c r="H2659" s="164">
        <v>299799</v>
      </c>
      <c r="I2659" s="164">
        <v>10996</v>
      </c>
      <c r="J2659" s="164">
        <v>24476</v>
      </c>
    </row>
    <row r="2660" spans="1:10" ht="14.5" x14ac:dyDescent="0.35">
      <c r="A2660" s="162">
        <v>25658</v>
      </c>
      <c r="B2660" s="162" t="s">
        <v>2853</v>
      </c>
      <c r="D2660" s="163">
        <v>19.399999999999999</v>
      </c>
      <c r="E2660" s="163" t="s">
        <v>195</v>
      </c>
      <c r="F2660" s="162">
        <v>2021</v>
      </c>
      <c r="G2660" s="164">
        <v>15534539</v>
      </c>
      <c r="H2660" s="164">
        <v>0</v>
      </c>
      <c r="I2660" s="164">
        <v>0</v>
      </c>
      <c r="J2660" s="164">
        <v>0</v>
      </c>
    </row>
    <row r="2661" spans="1:10" ht="14.5" x14ac:dyDescent="0.35">
      <c r="A2661" s="162">
        <v>25658</v>
      </c>
      <c r="B2661" s="162" t="s">
        <v>2854</v>
      </c>
      <c r="D2661" s="163">
        <v>21.1</v>
      </c>
      <c r="E2661" s="163" t="s">
        <v>195</v>
      </c>
      <c r="F2661" s="162">
        <v>2021</v>
      </c>
      <c r="G2661" s="164">
        <v>144630</v>
      </c>
      <c r="H2661" s="164">
        <v>3353</v>
      </c>
      <c r="I2661" s="164">
        <v>99</v>
      </c>
      <c r="J2661" s="164">
        <v>220</v>
      </c>
    </row>
    <row r="2662" spans="1:10" ht="14.5" x14ac:dyDescent="0.35">
      <c r="A2662" s="162">
        <v>25658</v>
      </c>
      <c r="B2662" s="162" t="s">
        <v>2855</v>
      </c>
      <c r="D2662" s="163">
        <v>21.2</v>
      </c>
      <c r="E2662" s="163" t="s">
        <v>195</v>
      </c>
      <c r="F2662" s="162">
        <v>2021</v>
      </c>
      <c r="G2662" s="164">
        <v>4230737</v>
      </c>
      <c r="H2662" s="164">
        <v>82524</v>
      </c>
      <c r="I2662" s="164">
        <v>3040</v>
      </c>
      <c r="J2662" s="164">
        <v>6767</v>
      </c>
    </row>
    <row r="2663" spans="1:10" ht="14.5" x14ac:dyDescent="0.35">
      <c r="A2663" s="162">
        <v>25658</v>
      </c>
      <c r="B2663" s="162" t="s">
        <v>2856</v>
      </c>
      <c r="D2663" s="163">
        <v>24</v>
      </c>
      <c r="E2663" s="163" t="s">
        <v>195</v>
      </c>
      <c r="F2663" s="162">
        <v>2021</v>
      </c>
      <c r="G2663" s="164">
        <v>1850</v>
      </c>
      <c r="H2663" s="164">
        <v>2024</v>
      </c>
      <c r="I2663" s="164">
        <v>116</v>
      </c>
      <c r="J2663" s="164">
        <v>258</v>
      </c>
    </row>
    <row r="2664" spans="1:10" ht="14.5" x14ac:dyDescent="0.35">
      <c r="A2664" s="162">
        <v>25666</v>
      </c>
      <c r="B2664" s="162" t="s">
        <v>2857</v>
      </c>
      <c r="D2664" s="163">
        <v>1</v>
      </c>
      <c r="E2664" s="163" t="s">
        <v>195</v>
      </c>
      <c r="F2664" s="162">
        <v>2021</v>
      </c>
      <c r="G2664" s="164">
        <v>174087</v>
      </c>
      <c r="H2664" s="164">
        <v>9823</v>
      </c>
      <c r="I2664" s="164">
        <v>261</v>
      </c>
      <c r="J2664" s="164">
        <v>581</v>
      </c>
    </row>
    <row r="2665" spans="1:10" ht="14.5" x14ac:dyDescent="0.35">
      <c r="A2665" s="162">
        <v>25666</v>
      </c>
      <c r="B2665" s="162" t="s">
        <v>2858</v>
      </c>
      <c r="D2665" s="163">
        <v>2.1</v>
      </c>
      <c r="E2665" s="163" t="s">
        <v>195</v>
      </c>
      <c r="F2665" s="162">
        <v>2021</v>
      </c>
      <c r="G2665" s="164">
        <v>254719</v>
      </c>
      <c r="H2665" s="164">
        <v>6675</v>
      </c>
      <c r="I2665" s="164">
        <v>153</v>
      </c>
      <c r="J2665" s="164">
        <v>341</v>
      </c>
    </row>
    <row r="2666" spans="1:10" ht="14.5" x14ac:dyDescent="0.35">
      <c r="A2666" s="162">
        <v>25666</v>
      </c>
      <c r="B2666" s="162" t="s">
        <v>2859</v>
      </c>
      <c r="D2666" s="163">
        <v>3</v>
      </c>
      <c r="E2666" s="163" t="s">
        <v>195</v>
      </c>
      <c r="F2666" s="162">
        <v>2021</v>
      </c>
      <c r="G2666" s="164">
        <v>6231666</v>
      </c>
      <c r="H2666" s="164">
        <v>81524</v>
      </c>
      <c r="I2666" s="164">
        <v>3384</v>
      </c>
      <c r="J2666" s="164">
        <v>7531</v>
      </c>
    </row>
    <row r="2667" spans="1:10" ht="14.5" x14ac:dyDescent="0.35">
      <c r="A2667" s="162">
        <v>25666</v>
      </c>
      <c r="B2667" s="162" t="s">
        <v>2860</v>
      </c>
      <c r="D2667" s="163">
        <v>5.0999999999999996</v>
      </c>
      <c r="E2667" s="163" t="s">
        <v>195</v>
      </c>
      <c r="F2667" s="162">
        <v>2021</v>
      </c>
      <c r="G2667" s="164">
        <v>20123929</v>
      </c>
      <c r="H2667" s="164">
        <v>232651</v>
      </c>
      <c r="I2667" s="164">
        <v>9252</v>
      </c>
      <c r="J2667" s="164">
        <v>20593</v>
      </c>
    </row>
    <row r="2668" spans="1:10" ht="14.5" x14ac:dyDescent="0.35">
      <c r="A2668" s="162">
        <v>25666</v>
      </c>
      <c r="B2668" s="162" t="s">
        <v>2861</v>
      </c>
      <c r="D2668" s="163">
        <v>5.2</v>
      </c>
      <c r="E2668" s="163" t="s">
        <v>195</v>
      </c>
      <c r="F2668" s="162">
        <v>2021</v>
      </c>
      <c r="G2668" s="164">
        <v>14157939</v>
      </c>
      <c r="H2668" s="164">
        <v>165549</v>
      </c>
      <c r="I2668" s="164">
        <v>6599</v>
      </c>
      <c r="J2668" s="164">
        <v>14688</v>
      </c>
    </row>
    <row r="2669" spans="1:10" ht="14.5" x14ac:dyDescent="0.35">
      <c r="A2669" s="162">
        <v>25666</v>
      </c>
      <c r="B2669" s="162" t="s">
        <v>2862</v>
      </c>
      <c r="D2669" s="163">
        <v>9</v>
      </c>
      <c r="E2669" s="163" t="s">
        <v>195</v>
      </c>
      <c r="F2669" s="162">
        <v>2021</v>
      </c>
      <c r="G2669" s="164">
        <v>5564</v>
      </c>
      <c r="H2669" s="164">
        <v>13402</v>
      </c>
      <c r="I2669" s="164">
        <v>502</v>
      </c>
      <c r="J2669" s="164">
        <v>1118</v>
      </c>
    </row>
    <row r="2670" spans="1:10" ht="14.5" x14ac:dyDescent="0.35">
      <c r="A2670" s="162">
        <v>25666</v>
      </c>
      <c r="B2670" s="162" t="s">
        <v>2863</v>
      </c>
      <c r="D2670" s="163">
        <v>17.100000000000001</v>
      </c>
      <c r="E2670" s="163" t="s">
        <v>195</v>
      </c>
      <c r="F2670" s="162">
        <v>2021</v>
      </c>
      <c r="G2670" s="164">
        <v>2505892</v>
      </c>
      <c r="H2670" s="164">
        <v>67030</v>
      </c>
      <c r="I2670" s="164">
        <v>2562</v>
      </c>
      <c r="J2670" s="164">
        <v>5702</v>
      </c>
    </row>
    <row r="2671" spans="1:10" ht="14.5" x14ac:dyDescent="0.35">
      <c r="A2671" s="162">
        <v>25666</v>
      </c>
      <c r="B2671" s="162" t="s">
        <v>2864</v>
      </c>
      <c r="D2671" s="163">
        <v>17.2</v>
      </c>
      <c r="E2671" s="163" t="s">
        <v>195</v>
      </c>
      <c r="F2671" s="162">
        <v>2021</v>
      </c>
      <c r="G2671" s="164">
        <v>454621</v>
      </c>
      <c r="H2671" s="164">
        <v>1359</v>
      </c>
      <c r="I2671" s="164">
        <v>58</v>
      </c>
      <c r="J2671" s="164">
        <v>130</v>
      </c>
    </row>
    <row r="2672" spans="1:10" ht="14.5" x14ac:dyDescent="0.35">
      <c r="A2672" s="162">
        <v>25666</v>
      </c>
      <c r="B2672" s="162" t="s">
        <v>2865</v>
      </c>
      <c r="D2672" s="163">
        <v>18</v>
      </c>
      <c r="E2672" s="163" t="s">
        <v>195</v>
      </c>
      <c r="F2672" s="162">
        <v>2021</v>
      </c>
      <c r="G2672" s="164">
        <v>452602</v>
      </c>
      <c r="H2672" s="164">
        <v>4805</v>
      </c>
      <c r="I2672" s="164">
        <v>250</v>
      </c>
      <c r="J2672" s="164">
        <v>557</v>
      </c>
    </row>
    <row r="2673" spans="1:10" ht="14.5" x14ac:dyDescent="0.35">
      <c r="A2673" s="162">
        <v>25666</v>
      </c>
      <c r="B2673" s="162" t="s">
        <v>2866</v>
      </c>
      <c r="D2673" s="163">
        <v>19.100000000000001</v>
      </c>
      <c r="E2673" s="163" t="s">
        <v>195</v>
      </c>
      <c r="F2673" s="162">
        <v>2021</v>
      </c>
      <c r="G2673" s="164">
        <v>5654</v>
      </c>
      <c r="H2673" s="164">
        <v>7034</v>
      </c>
      <c r="I2673" s="164">
        <v>322</v>
      </c>
      <c r="J2673" s="164">
        <v>716</v>
      </c>
    </row>
    <row r="2674" spans="1:10" ht="14.5" x14ac:dyDescent="0.35">
      <c r="A2674" s="162">
        <v>25666</v>
      </c>
      <c r="B2674" s="162" t="s">
        <v>2867</v>
      </c>
      <c r="D2674" s="163">
        <v>19.2</v>
      </c>
      <c r="E2674" s="163" t="s">
        <v>195</v>
      </c>
      <c r="F2674" s="162">
        <v>2021</v>
      </c>
      <c r="G2674" s="164">
        <v>69343</v>
      </c>
      <c r="H2674" s="164">
        <v>0</v>
      </c>
      <c r="I2674" s="164">
        <v>0</v>
      </c>
      <c r="J2674" s="164">
        <v>0</v>
      </c>
    </row>
    <row r="2675" spans="1:10" ht="14.5" x14ac:dyDescent="0.35">
      <c r="A2675" s="162">
        <v>25666</v>
      </c>
      <c r="B2675" s="162" t="s">
        <v>2868</v>
      </c>
      <c r="D2675" s="163">
        <v>19.3</v>
      </c>
      <c r="E2675" s="163" t="s">
        <v>195</v>
      </c>
      <c r="F2675" s="162">
        <v>2021</v>
      </c>
      <c r="G2675" s="164">
        <v>95134</v>
      </c>
      <c r="H2675" s="164">
        <v>144267</v>
      </c>
      <c r="I2675" s="164">
        <v>5240</v>
      </c>
      <c r="J2675" s="164">
        <v>11664</v>
      </c>
    </row>
    <row r="2676" spans="1:10" ht="14.5" x14ac:dyDescent="0.35">
      <c r="A2676" s="162">
        <v>25666</v>
      </c>
      <c r="B2676" s="162" t="s">
        <v>2869</v>
      </c>
      <c r="D2676" s="163">
        <v>19.399999999999999</v>
      </c>
      <c r="E2676" s="163" t="s">
        <v>195</v>
      </c>
      <c r="F2676" s="162">
        <v>2021</v>
      </c>
      <c r="G2676" s="164">
        <v>26583470</v>
      </c>
      <c r="H2676" s="164">
        <v>0</v>
      </c>
      <c r="I2676" s="164">
        <v>0</v>
      </c>
      <c r="J2676" s="164">
        <v>0</v>
      </c>
    </row>
    <row r="2677" spans="1:10" ht="14.5" x14ac:dyDescent="0.35">
      <c r="A2677" s="162">
        <v>25666</v>
      </c>
      <c r="B2677" s="162" t="s">
        <v>2870</v>
      </c>
      <c r="D2677" s="163">
        <v>21.1</v>
      </c>
      <c r="E2677" s="163" t="s">
        <v>195</v>
      </c>
      <c r="F2677" s="162">
        <v>2021</v>
      </c>
      <c r="G2677" s="164">
        <v>67945</v>
      </c>
      <c r="H2677" s="164">
        <v>5242</v>
      </c>
      <c r="I2677" s="164">
        <v>153</v>
      </c>
      <c r="J2677" s="164">
        <v>341</v>
      </c>
    </row>
    <row r="2678" spans="1:10" ht="14.5" x14ac:dyDescent="0.35">
      <c r="A2678" s="162">
        <v>25666</v>
      </c>
      <c r="B2678" s="162" t="s">
        <v>2871</v>
      </c>
      <c r="D2678" s="163">
        <v>21.2</v>
      </c>
      <c r="E2678" s="163" t="s">
        <v>195</v>
      </c>
      <c r="F2678" s="162">
        <v>2021</v>
      </c>
      <c r="G2678" s="164">
        <v>5928695</v>
      </c>
      <c r="H2678" s="164">
        <v>39532</v>
      </c>
      <c r="I2678" s="164">
        <v>1478</v>
      </c>
      <c r="J2678" s="164">
        <v>3290</v>
      </c>
    </row>
    <row r="2679" spans="1:10" ht="14.5" x14ac:dyDescent="0.35">
      <c r="A2679" s="162">
        <v>25674</v>
      </c>
      <c r="B2679" s="162" t="s">
        <v>2872</v>
      </c>
      <c r="D2679" s="163">
        <v>1</v>
      </c>
      <c r="E2679" s="163" t="s">
        <v>195</v>
      </c>
      <c r="F2679" s="162">
        <v>2021</v>
      </c>
      <c r="G2679" s="164">
        <v>2190239</v>
      </c>
      <c r="H2679" s="164">
        <v>315545</v>
      </c>
      <c r="I2679" s="164">
        <v>9722</v>
      </c>
      <c r="J2679" s="164">
        <v>21640</v>
      </c>
    </row>
    <row r="2680" spans="1:10" ht="14.5" x14ac:dyDescent="0.35">
      <c r="A2680" s="162">
        <v>25674</v>
      </c>
      <c r="B2680" s="162" t="s">
        <v>2873</v>
      </c>
      <c r="D2680" s="163">
        <v>2.1</v>
      </c>
      <c r="E2680" s="163" t="s">
        <v>195</v>
      </c>
      <c r="F2680" s="162">
        <v>2021</v>
      </c>
      <c r="G2680" s="164">
        <v>1597829</v>
      </c>
      <c r="H2680" s="164">
        <v>188762</v>
      </c>
      <c r="I2680" s="164">
        <v>5278</v>
      </c>
      <c r="J2680" s="164">
        <v>11747</v>
      </c>
    </row>
    <row r="2681" spans="1:10" ht="14.5" x14ac:dyDescent="0.35">
      <c r="A2681" s="162">
        <v>25674</v>
      </c>
      <c r="B2681" s="162" t="s">
        <v>2874</v>
      </c>
      <c r="D2681" s="163">
        <v>3</v>
      </c>
      <c r="E2681" s="163" t="s">
        <v>195</v>
      </c>
      <c r="F2681" s="162">
        <v>2021</v>
      </c>
      <c r="G2681" s="164">
        <v>7268862</v>
      </c>
      <c r="H2681" s="164">
        <v>41974</v>
      </c>
      <c r="I2681" s="164">
        <v>1883</v>
      </c>
      <c r="J2681" s="164">
        <v>4191</v>
      </c>
    </row>
    <row r="2682" spans="1:10" ht="14.5" x14ac:dyDescent="0.35">
      <c r="A2682" s="162">
        <v>25674</v>
      </c>
      <c r="B2682" s="162" t="s">
        <v>2875</v>
      </c>
      <c r="D2682" s="163">
        <v>5.0999999999999996</v>
      </c>
      <c r="E2682" s="163" t="s">
        <v>195</v>
      </c>
      <c r="F2682" s="162">
        <v>2021</v>
      </c>
      <c r="G2682" s="164">
        <v>16071239</v>
      </c>
      <c r="H2682" s="164">
        <v>598752</v>
      </c>
      <c r="I2682" s="164">
        <v>21904</v>
      </c>
      <c r="J2682" s="164">
        <v>48755</v>
      </c>
    </row>
    <row r="2683" spans="1:10" ht="14.5" x14ac:dyDescent="0.35">
      <c r="A2683" s="162">
        <v>25674</v>
      </c>
      <c r="B2683" s="162" t="s">
        <v>2876</v>
      </c>
      <c r="D2683" s="163">
        <v>5.2</v>
      </c>
      <c r="E2683" s="163" t="s">
        <v>195</v>
      </c>
      <c r="F2683" s="162">
        <v>2021</v>
      </c>
      <c r="G2683" s="164">
        <v>8364833</v>
      </c>
      <c r="H2683" s="164">
        <v>284173</v>
      </c>
      <c r="I2683" s="164">
        <v>11283</v>
      </c>
      <c r="J2683" s="164">
        <v>25113</v>
      </c>
    </row>
    <row r="2684" spans="1:10" ht="14.5" x14ac:dyDescent="0.35">
      <c r="A2684" s="162">
        <v>25674</v>
      </c>
      <c r="B2684" s="162" t="s">
        <v>2877</v>
      </c>
      <c r="D2684" s="163">
        <v>9</v>
      </c>
      <c r="E2684" s="163" t="s">
        <v>195</v>
      </c>
      <c r="F2684" s="162">
        <v>2021</v>
      </c>
      <c r="G2684" s="164">
        <v>11184693</v>
      </c>
      <c r="H2684" s="164">
        <v>470541</v>
      </c>
      <c r="I2684" s="164">
        <v>18429</v>
      </c>
      <c r="J2684" s="164">
        <v>41019</v>
      </c>
    </row>
    <row r="2685" spans="1:10" ht="14.5" x14ac:dyDescent="0.35">
      <c r="A2685" s="162">
        <v>25674</v>
      </c>
      <c r="B2685" s="162" t="s">
        <v>2878</v>
      </c>
      <c r="D2685" s="163">
        <v>17.100000000000001</v>
      </c>
      <c r="E2685" s="163" t="s">
        <v>195</v>
      </c>
      <c r="F2685" s="162">
        <v>2021</v>
      </c>
      <c r="G2685" s="164">
        <v>107567781</v>
      </c>
      <c r="H2685" s="164">
        <v>1533288</v>
      </c>
      <c r="I2685" s="164">
        <v>48102</v>
      </c>
      <c r="J2685" s="164">
        <v>107066</v>
      </c>
    </row>
    <row r="2686" spans="1:10" ht="14.5" x14ac:dyDescent="0.35">
      <c r="A2686" s="162">
        <v>25674</v>
      </c>
      <c r="B2686" s="162" t="s">
        <v>2879</v>
      </c>
      <c r="D2686" s="163">
        <v>17.2</v>
      </c>
      <c r="E2686" s="163" t="s">
        <v>195</v>
      </c>
      <c r="F2686" s="162">
        <v>2021</v>
      </c>
      <c r="G2686" s="164">
        <v>6244569</v>
      </c>
      <c r="H2686" s="164">
        <v>69303</v>
      </c>
      <c r="I2686" s="164">
        <v>2492</v>
      </c>
      <c r="J2686" s="164">
        <v>5546</v>
      </c>
    </row>
    <row r="2687" spans="1:10" ht="14.5" x14ac:dyDescent="0.35">
      <c r="A2687" s="162">
        <v>25674</v>
      </c>
      <c r="B2687" s="162" t="s">
        <v>2880</v>
      </c>
      <c r="D2687" s="163">
        <v>18</v>
      </c>
      <c r="E2687" s="163" t="s">
        <v>195</v>
      </c>
      <c r="F2687" s="162">
        <v>2021</v>
      </c>
      <c r="G2687" s="164">
        <v>3384565</v>
      </c>
      <c r="H2687" s="164">
        <v>73801</v>
      </c>
      <c r="I2687" s="164">
        <v>2755</v>
      </c>
      <c r="J2687" s="164">
        <v>6133</v>
      </c>
    </row>
    <row r="2688" spans="1:10" ht="14.5" x14ac:dyDescent="0.35">
      <c r="A2688" s="162">
        <v>25674</v>
      </c>
      <c r="B2688" s="162" t="s">
        <v>2881</v>
      </c>
      <c r="D2688" s="163">
        <v>19.3</v>
      </c>
      <c r="E2688" s="163" t="s">
        <v>195</v>
      </c>
      <c r="F2688" s="162">
        <v>2021</v>
      </c>
      <c r="G2688" s="164">
        <v>360615</v>
      </c>
      <c r="H2688" s="164">
        <v>555088</v>
      </c>
      <c r="I2688" s="164">
        <v>20600</v>
      </c>
      <c r="J2688" s="164">
        <v>45851</v>
      </c>
    </row>
    <row r="2689" spans="1:10" ht="14.5" x14ac:dyDescent="0.35">
      <c r="A2689" s="162">
        <v>25674</v>
      </c>
      <c r="B2689" s="162" t="s">
        <v>2882</v>
      </c>
      <c r="D2689" s="163">
        <v>19.399999999999999</v>
      </c>
      <c r="E2689" s="163" t="s">
        <v>195</v>
      </c>
      <c r="F2689" s="162">
        <v>2021</v>
      </c>
      <c r="G2689" s="164">
        <v>55784824</v>
      </c>
      <c r="H2689" s="164">
        <v>0</v>
      </c>
      <c r="I2689" s="164">
        <v>0</v>
      </c>
      <c r="J2689" s="164">
        <v>0</v>
      </c>
    </row>
    <row r="2690" spans="1:10" ht="14.5" x14ac:dyDescent="0.35">
      <c r="A2690" s="162">
        <v>25674</v>
      </c>
      <c r="B2690" s="162" t="s">
        <v>2883</v>
      </c>
      <c r="D2690" s="163">
        <v>21.2</v>
      </c>
      <c r="E2690" s="163" t="s">
        <v>195</v>
      </c>
      <c r="F2690" s="162">
        <v>2021</v>
      </c>
      <c r="G2690" s="164">
        <v>9926345</v>
      </c>
      <c r="H2690" s="164">
        <v>125099</v>
      </c>
      <c r="I2690" s="164">
        <v>4549</v>
      </c>
      <c r="J2690" s="164">
        <v>10124</v>
      </c>
    </row>
    <row r="2691" spans="1:10" ht="14.5" x14ac:dyDescent="0.35">
      <c r="A2691" s="162">
        <v>25674</v>
      </c>
      <c r="B2691" s="162" t="s">
        <v>2884</v>
      </c>
      <c r="D2691" s="163">
        <v>23</v>
      </c>
      <c r="E2691" s="163" t="s">
        <v>195</v>
      </c>
      <c r="F2691" s="162">
        <v>2021</v>
      </c>
      <c r="G2691" s="164">
        <v>5723</v>
      </c>
      <c r="H2691" s="164">
        <v>313</v>
      </c>
      <c r="I2691" s="164">
        <v>22</v>
      </c>
      <c r="J2691" s="164">
        <v>48</v>
      </c>
    </row>
    <row r="2692" spans="1:10" ht="14.5" x14ac:dyDescent="0.35">
      <c r="A2692" s="162">
        <v>25682</v>
      </c>
      <c r="B2692" s="162" t="s">
        <v>2885</v>
      </c>
      <c r="D2692" s="163">
        <v>1</v>
      </c>
      <c r="E2692" s="163" t="s">
        <v>195</v>
      </c>
      <c r="F2692" s="162">
        <v>2021</v>
      </c>
      <c r="G2692" s="164">
        <v>174549</v>
      </c>
      <c r="H2692" s="164">
        <v>6955</v>
      </c>
      <c r="I2692" s="164">
        <v>203</v>
      </c>
      <c r="J2692" s="164">
        <v>452</v>
      </c>
    </row>
    <row r="2693" spans="1:10" ht="14.5" x14ac:dyDescent="0.35">
      <c r="A2693" s="162">
        <v>25682</v>
      </c>
      <c r="B2693" s="162" t="s">
        <v>2886</v>
      </c>
      <c r="D2693" s="163">
        <v>2.1</v>
      </c>
      <c r="E2693" s="163" t="s">
        <v>195</v>
      </c>
      <c r="F2693" s="162">
        <v>2021</v>
      </c>
      <c r="G2693" s="164">
        <v>549490</v>
      </c>
      <c r="H2693" s="164">
        <v>6359</v>
      </c>
      <c r="I2693" s="164">
        <v>148</v>
      </c>
      <c r="J2693" s="164">
        <v>329</v>
      </c>
    </row>
    <row r="2694" spans="1:10" ht="14.5" x14ac:dyDescent="0.35">
      <c r="A2694" s="162">
        <v>25682</v>
      </c>
      <c r="B2694" s="162" t="s">
        <v>2887</v>
      </c>
      <c r="D2694" s="163">
        <v>3</v>
      </c>
      <c r="E2694" s="163" t="s">
        <v>195</v>
      </c>
      <c r="F2694" s="162">
        <v>2021</v>
      </c>
      <c r="G2694" s="164">
        <v>4991769</v>
      </c>
      <c r="H2694" s="164">
        <v>27613</v>
      </c>
      <c r="I2694" s="164">
        <v>1352</v>
      </c>
      <c r="J2694" s="164">
        <v>3009</v>
      </c>
    </row>
    <row r="2695" spans="1:10" ht="14.5" x14ac:dyDescent="0.35">
      <c r="A2695" s="162">
        <v>25682</v>
      </c>
      <c r="B2695" s="162" t="s">
        <v>2888</v>
      </c>
      <c r="D2695" s="163">
        <v>5.0999999999999996</v>
      </c>
      <c r="E2695" s="163" t="s">
        <v>195</v>
      </c>
      <c r="F2695" s="162">
        <v>2021</v>
      </c>
      <c r="G2695" s="164">
        <v>15839111</v>
      </c>
      <c r="H2695" s="164">
        <v>253932</v>
      </c>
      <c r="I2695" s="164">
        <v>9161</v>
      </c>
      <c r="J2695" s="164">
        <v>20391</v>
      </c>
    </row>
    <row r="2696" spans="1:10" ht="14.5" x14ac:dyDescent="0.35">
      <c r="A2696" s="162">
        <v>25682</v>
      </c>
      <c r="B2696" s="162" t="s">
        <v>2889</v>
      </c>
      <c r="D2696" s="163">
        <v>5.2</v>
      </c>
      <c r="E2696" s="163" t="s">
        <v>195</v>
      </c>
      <c r="F2696" s="162">
        <v>2021</v>
      </c>
      <c r="G2696" s="164">
        <v>7352815</v>
      </c>
      <c r="H2696" s="164">
        <v>183011</v>
      </c>
      <c r="I2696" s="164">
        <v>7627</v>
      </c>
      <c r="J2696" s="164">
        <v>16976</v>
      </c>
    </row>
    <row r="2697" spans="1:10" ht="14.5" x14ac:dyDescent="0.35">
      <c r="A2697" s="162">
        <v>25682</v>
      </c>
      <c r="B2697" s="162" t="s">
        <v>2890</v>
      </c>
      <c r="D2697" s="163">
        <v>9</v>
      </c>
      <c r="E2697" s="163" t="s">
        <v>195</v>
      </c>
      <c r="F2697" s="162">
        <v>2021</v>
      </c>
      <c r="G2697" s="164">
        <v>21529</v>
      </c>
      <c r="H2697" s="164">
        <v>2989</v>
      </c>
      <c r="I2697" s="164">
        <v>102</v>
      </c>
      <c r="J2697" s="164">
        <v>227</v>
      </c>
    </row>
    <row r="2698" spans="1:10" ht="14.5" x14ac:dyDescent="0.35">
      <c r="A2698" s="162">
        <v>25682</v>
      </c>
      <c r="B2698" s="162" t="s">
        <v>2891</v>
      </c>
      <c r="D2698" s="163">
        <v>17.100000000000001</v>
      </c>
      <c r="E2698" s="163" t="s">
        <v>195</v>
      </c>
      <c r="F2698" s="162">
        <v>2021</v>
      </c>
      <c r="G2698" s="164">
        <v>2854247</v>
      </c>
      <c r="H2698" s="164">
        <v>137540</v>
      </c>
      <c r="I2698" s="164">
        <v>4592</v>
      </c>
      <c r="J2698" s="164">
        <v>10220</v>
      </c>
    </row>
    <row r="2699" spans="1:10" ht="14.5" x14ac:dyDescent="0.35">
      <c r="A2699" s="162">
        <v>25682</v>
      </c>
      <c r="B2699" s="162" t="s">
        <v>2892</v>
      </c>
      <c r="D2699" s="163">
        <v>17.2</v>
      </c>
      <c r="E2699" s="163" t="s">
        <v>195</v>
      </c>
      <c r="F2699" s="162">
        <v>2021</v>
      </c>
      <c r="G2699" s="164">
        <v>87849</v>
      </c>
      <c r="H2699" s="164">
        <v>4048</v>
      </c>
      <c r="I2699" s="164">
        <v>126</v>
      </c>
      <c r="J2699" s="164">
        <v>279</v>
      </c>
    </row>
    <row r="2700" spans="1:10" ht="14.5" x14ac:dyDescent="0.35">
      <c r="A2700" s="162">
        <v>25682</v>
      </c>
      <c r="B2700" s="162" t="s">
        <v>2893</v>
      </c>
      <c r="D2700" s="163">
        <v>18</v>
      </c>
      <c r="E2700" s="163" t="s">
        <v>195</v>
      </c>
      <c r="F2700" s="162">
        <v>2021</v>
      </c>
      <c r="G2700" s="164">
        <v>648202</v>
      </c>
      <c r="H2700" s="164">
        <v>10693</v>
      </c>
      <c r="I2700" s="164">
        <v>491</v>
      </c>
      <c r="J2700" s="164">
        <v>1093</v>
      </c>
    </row>
    <row r="2701" spans="1:10" ht="14.5" x14ac:dyDescent="0.35">
      <c r="A2701" s="162">
        <v>25682</v>
      </c>
      <c r="B2701" s="162" t="s">
        <v>2894</v>
      </c>
      <c r="D2701" s="163">
        <v>19.100000000000001</v>
      </c>
      <c r="E2701" s="163" t="s">
        <v>195</v>
      </c>
      <c r="F2701" s="162">
        <v>2021</v>
      </c>
      <c r="G2701" s="164">
        <v>17331</v>
      </c>
      <c r="H2701" s="164">
        <v>3480</v>
      </c>
      <c r="I2701" s="164">
        <v>107</v>
      </c>
      <c r="J2701" s="164">
        <v>239</v>
      </c>
    </row>
    <row r="2702" spans="1:10" ht="14.5" x14ac:dyDescent="0.35">
      <c r="A2702" s="162">
        <v>25682</v>
      </c>
      <c r="B2702" s="162" t="s">
        <v>2895</v>
      </c>
      <c r="D2702" s="163">
        <v>19.2</v>
      </c>
      <c r="E2702" s="163" t="s">
        <v>195</v>
      </c>
      <c r="F2702" s="162">
        <v>2021</v>
      </c>
      <c r="G2702" s="164">
        <v>254709</v>
      </c>
      <c r="H2702" s="164">
        <v>0</v>
      </c>
      <c r="I2702" s="164">
        <v>0</v>
      </c>
      <c r="J2702" s="164">
        <v>0</v>
      </c>
    </row>
    <row r="2703" spans="1:10" ht="14.5" x14ac:dyDescent="0.35">
      <c r="A2703" s="162">
        <v>25682</v>
      </c>
      <c r="B2703" s="162" t="s">
        <v>2896</v>
      </c>
      <c r="D2703" s="163">
        <v>19.3</v>
      </c>
      <c r="E2703" s="163" t="s">
        <v>195</v>
      </c>
      <c r="F2703" s="162">
        <v>2021</v>
      </c>
      <c r="G2703" s="164">
        <v>134821</v>
      </c>
      <c r="H2703" s="164">
        <v>396208</v>
      </c>
      <c r="I2703" s="164">
        <v>13825</v>
      </c>
      <c r="J2703" s="164">
        <v>30772</v>
      </c>
    </row>
    <row r="2704" spans="1:10" ht="14.5" x14ac:dyDescent="0.35">
      <c r="A2704" s="162">
        <v>25682</v>
      </c>
      <c r="B2704" s="162" t="s">
        <v>2897</v>
      </c>
      <c r="D2704" s="163">
        <v>19.399999999999999</v>
      </c>
      <c r="E2704" s="163" t="s">
        <v>195</v>
      </c>
      <c r="F2704" s="162">
        <v>2021</v>
      </c>
      <c r="G2704" s="164">
        <v>19229293</v>
      </c>
      <c r="H2704" s="164">
        <v>0</v>
      </c>
      <c r="I2704" s="164">
        <v>0</v>
      </c>
      <c r="J2704" s="164">
        <v>0</v>
      </c>
    </row>
    <row r="2705" spans="1:10" ht="14.5" x14ac:dyDescent="0.35">
      <c r="A2705" s="162">
        <v>25682</v>
      </c>
      <c r="B2705" s="162" t="s">
        <v>2898</v>
      </c>
      <c r="D2705" s="163">
        <v>21.1</v>
      </c>
      <c r="E2705" s="163" t="s">
        <v>195</v>
      </c>
      <c r="F2705" s="162">
        <v>2021</v>
      </c>
      <c r="G2705" s="164">
        <v>214474</v>
      </c>
      <c r="H2705" s="164">
        <v>2766</v>
      </c>
      <c r="I2705" s="164">
        <v>81</v>
      </c>
      <c r="J2705" s="164">
        <v>181</v>
      </c>
    </row>
    <row r="2706" spans="1:10" ht="14.5" x14ac:dyDescent="0.35">
      <c r="A2706" s="162">
        <v>25682</v>
      </c>
      <c r="B2706" s="162" t="s">
        <v>2899</v>
      </c>
      <c r="D2706" s="163">
        <v>21.2</v>
      </c>
      <c r="E2706" s="163" t="s">
        <v>195</v>
      </c>
      <c r="F2706" s="162">
        <v>2021</v>
      </c>
      <c r="G2706" s="164">
        <v>4046863</v>
      </c>
      <c r="H2706" s="164">
        <v>114528</v>
      </c>
      <c r="I2706" s="164">
        <v>4154</v>
      </c>
      <c r="J2706" s="164">
        <v>9246</v>
      </c>
    </row>
    <row r="2707" spans="1:10" ht="14.5" x14ac:dyDescent="0.35">
      <c r="A2707" s="162">
        <v>25682</v>
      </c>
      <c r="B2707" s="162" t="s">
        <v>2900</v>
      </c>
      <c r="D2707" s="163">
        <v>23</v>
      </c>
      <c r="E2707" s="163" t="s">
        <v>195</v>
      </c>
      <c r="F2707" s="162">
        <v>2021</v>
      </c>
      <c r="G2707" s="164">
        <v>4694</v>
      </c>
      <c r="H2707" s="164">
        <v>96</v>
      </c>
      <c r="I2707" s="164">
        <v>7</v>
      </c>
      <c r="J2707" s="164">
        <v>15</v>
      </c>
    </row>
    <row r="2708" spans="1:10" ht="14.5" x14ac:dyDescent="0.35">
      <c r="A2708" s="162">
        <v>25712</v>
      </c>
      <c r="B2708" s="162" t="s">
        <v>2901</v>
      </c>
      <c r="D2708" s="163">
        <v>4</v>
      </c>
      <c r="E2708" s="163" t="s">
        <v>195</v>
      </c>
      <c r="F2708" s="162">
        <v>2021</v>
      </c>
      <c r="G2708" s="164">
        <v>11992341</v>
      </c>
      <c r="H2708" s="164">
        <v>91847</v>
      </c>
      <c r="I2708" s="164">
        <v>1394</v>
      </c>
      <c r="J2708" s="164">
        <v>7137</v>
      </c>
    </row>
    <row r="2709" spans="1:10" ht="14.5" x14ac:dyDescent="0.35">
      <c r="A2709" s="162">
        <v>25712</v>
      </c>
      <c r="B2709" s="162" t="s">
        <v>2902</v>
      </c>
      <c r="D2709" s="163">
        <v>9</v>
      </c>
      <c r="E2709" s="163" t="s">
        <v>195</v>
      </c>
      <c r="F2709" s="162">
        <v>2021</v>
      </c>
      <c r="G2709" s="164">
        <v>10678</v>
      </c>
      <c r="H2709" s="164">
        <v>115</v>
      </c>
      <c r="I2709" s="164">
        <v>2</v>
      </c>
      <c r="J2709" s="164">
        <v>9</v>
      </c>
    </row>
    <row r="2710" spans="1:10" ht="14.5" x14ac:dyDescent="0.35">
      <c r="A2710" s="162">
        <v>25712</v>
      </c>
      <c r="B2710" s="162" t="s">
        <v>2903</v>
      </c>
      <c r="D2710" s="163">
        <v>17.100000000000001</v>
      </c>
      <c r="E2710" s="163" t="s">
        <v>195</v>
      </c>
      <c r="F2710" s="162">
        <v>2021</v>
      </c>
      <c r="G2710" s="164">
        <v>326</v>
      </c>
      <c r="H2710" s="164">
        <v>4</v>
      </c>
      <c r="I2710" s="164">
        <v>0</v>
      </c>
      <c r="J2710" s="164">
        <v>0</v>
      </c>
    </row>
    <row r="2711" spans="1:10" ht="14.5" x14ac:dyDescent="0.35">
      <c r="A2711" s="162">
        <v>25712</v>
      </c>
      <c r="B2711" s="162" t="s">
        <v>2904</v>
      </c>
      <c r="D2711" s="163">
        <v>19.100000000000001</v>
      </c>
      <c r="E2711" s="163" t="s">
        <v>195</v>
      </c>
      <c r="F2711" s="162">
        <v>2021</v>
      </c>
      <c r="G2711" s="164">
        <v>2389227</v>
      </c>
      <c r="H2711" s="164">
        <v>274847</v>
      </c>
      <c r="I2711" s="164">
        <v>12636</v>
      </c>
      <c r="J2711" s="164">
        <v>21906</v>
      </c>
    </row>
    <row r="2712" spans="1:10" ht="14.5" x14ac:dyDescent="0.35">
      <c r="A2712" s="162">
        <v>25712</v>
      </c>
      <c r="B2712" s="162" t="s">
        <v>2905</v>
      </c>
      <c r="D2712" s="163">
        <v>19.2</v>
      </c>
      <c r="E2712" s="163" t="s">
        <v>195</v>
      </c>
      <c r="F2712" s="162">
        <v>2021</v>
      </c>
      <c r="G2712" s="164">
        <v>56219491</v>
      </c>
      <c r="H2712" s="164">
        <v>0</v>
      </c>
      <c r="I2712" s="164">
        <v>0</v>
      </c>
      <c r="J2712" s="164">
        <v>0</v>
      </c>
    </row>
    <row r="2713" spans="1:10" ht="14.5" x14ac:dyDescent="0.35">
      <c r="A2713" s="162">
        <v>25712</v>
      </c>
      <c r="B2713" s="162" t="s">
        <v>2906</v>
      </c>
      <c r="D2713" s="163">
        <v>21.1</v>
      </c>
      <c r="E2713" s="163" t="s">
        <v>195</v>
      </c>
      <c r="F2713" s="162">
        <v>2021</v>
      </c>
      <c r="G2713" s="164">
        <v>31391793</v>
      </c>
      <c r="H2713" s="164">
        <v>129638</v>
      </c>
      <c r="I2713" s="164">
        <v>7085</v>
      </c>
      <c r="J2713" s="164">
        <v>10345</v>
      </c>
    </row>
    <row r="2714" spans="1:10" ht="14.5" x14ac:dyDescent="0.35">
      <c r="A2714" s="162">
        <v>25780</v>
      </c>
      <c r="B2714" s="162" t="s">
        <v>2907</v>
      </c>
      <c r="D2714" s="163">
        <v>24</v>
      </c>
      <c r="E2714" s="163" t="s">
        <v>195</v>
      </c>
      <c r="F2714" s="162">
        <v>2021</v>
      </c>
      <c r="G2714" s="164">
        <v>300</v>
      </c>
      <c r="H2714" s="164">
        <v>6</v>
      </c>
      <c r="I2714" s="164">
        <v>0</v>
      </c>
      <c r="J2714" s="164">
        <v>2</v>
      </c>
    </row>
    <row r="2715" spans="1:10" ht="14.5" x14ac:dyDescent="0.35">
      <c r="A2715" s="162">
        <v>25844</v>
      </c>
      <c r="B2715" s="162" t="s">
        <v>2908</v>
      </c>
      <c r="D2715" s="163">
        <v>1</v>
      </c>
      <c r="E2715" s="163" t="s">
        <v>195</v>
      </c>
      <c r="F2715" s="162">
        <v>2021</v>
      </c>
      <c r="G2715" s="164">
        <v>175857</v>
      </c>
      <c r="H2715" s="164">
        <v>1921</v>
      </c>
      <c r="I2715" s="164">
        <v>70</v>
      </c>
      <c r="J2715" s="164">
        <v>83</v>
      </c>
    </row>
    <row r="2716" spans="1:10" ht="14.5" x14ac:dyDescent="0.35">
      <c r="A2716" s="162">
        <v>25844</v>
      </c>
      <c r="B2716" s="162" t="s">
        <v>2909</v>
      </c>
      <c r="D2716" s="163">
        <v>2.1</v>
      </c>
      <c r="E2716" s="163" t="s">
        <v>195</v>
      </c>
      <c r="F2716" s="162">
        <v>2021</v>
      </c>
      <c r="G2716" s="164">
        <v>1059061</v>
      </c>
      <c r="H2716" s="164">
        <v>5226</v>
      </c>
      <c r="I2716" s="164">
        <v>221</v>
      </c>
      <c r="J2716" s="164">
        <v>247</v>
      </c>
    </row>
    <row r="2717" spans="1:10" ht="14.5" x14ac:dyDescent="0.35">
      <c r="A2717" s="162">
        <v>25844</v>
      </c>
      <c r="B2717" s="162" t="s">
        <v>2910</v>
      </c>
      <c r="D2717" s="163">
        <v>3</v>
      </c>
      <c r="E2717" s="163" t="s">
        <v>195</v>
      </c>
      <c r="F2717" s="162">
        <v>2021</v>
      </c>
      <c r="G2717" s="164">
        <v>292971</v>
      </c>
      <c r="H2717" s="164">
        <v>3981</v>
      </c>
      <c r="I2717" s="164">
        <v>173</v>
      </c>
      <c r="J2717" s="164">
        <v>201</v>
      </c>
    </row>
    <row r="2718" spans="1:10" ht="14.5" x14ac:dyDescent="0.35">
      <c r="A2718" s="162">
        <v>25844</v>
      </c>
      <c r="B2718" s="162" t="s">
        <v>2911</v>
      </c>
      <c r="D2718" s="163">
        <v>5.0999999999999996</v>
      </c>
      <c r="E2718" s="163" t="s">
        <v>195</v>
      </c>
      <c r="F2718" s="162">
        <v>2021</v>
      </c>
      <c r="G2718" s="164">
        <v>7783486</v>
      </c>
      <c r="H2718" s="164">
        <v>60213</v>
      </c>
      <c r="I2718" s="164">
        <v>2545</v>
      </c>
      <c r="J2718" s="164">
        <v>3294</v>
      </c>
    </row>
    <row r="2719" spans="1:10" ht="14.5" x14ac:dyDescent="0.35">
      <c r="A2719" s="162">
        <v>25844</v>
      </c>
      <c r="B2719" s="162" t="s">
        <v>2912</v>
      </c>
      <c r="D2719" s="163">
        <v>5.2</v>
      </c>
      <c r="E2719" s="163" t="s">
        <v>195</v>
      </c>
      <c r="F2719" s="162">
        <v>2021</v>
      </c>
      <c r="G2719" s="164">
        <v>4714610</v>
      </c>
      <c r="H2719" s="164">
        <v>70574</v>
      </c>
      <c r="I2719" s="164">
        <v>2965</v>
      </c>
      <c r="J2719" s="164">
        <v>4188</v>
      </c>
    </row>
    <row r="2720" spans="1:10" ht="14.5" x14ac:dyDescent="0.35">
      <c r="A2720" s="162">
        <v>25844</v>
      </c>
      <c r="B2720" s="162" t="s">
        <v>2913</v>
      </c>
      <c r="D2720" s="163">
        <v>9</v>
      </c>
      <c r="E2720" s="163" t="s">
        <v>195</v>
      </c>
      <c r="F2720" s="162">
        <v>2021</v>
      </c>
      <c r="G2720" s="164">
        <v>319284</v>
      </c>
      <c r="H2720" s="164">
        <v>5751</v>
      </c>
      <c r="I2720" s="164">
        <v>248</v>
      </c>
      <c r="J2720" s="164">
        <v>179</v>
      </c>
    </row>
    <row r="2721" spans="1:10" ht="14.5" x14ac:dyDescent="0.35">
      <c r="A2721" s="162">
        <v>25844</v>
      </c>
      <c r="B2721" s="162" t="s">
        <v>2914</v>
      </c>
      <c r="D2721" s="163">
        <v>17.100000000000001</v>
      </c>
      <c r="E2721" s="163" t="s">
        <v>195</v>
      </c>
      <c r="F2721" s="162">
        <v>2021</v>
      </c>
      <c r="G2721" s="164">
        <v>957395</v>
      </c>
      <c r="H2721" s="164">
        <v>18270</v>
      </c>
      <c r="I2721" s="164">
        <v>689</v>
      </c>
      <c r="J2721" s="164">
        <v>968</v>
      </c>
    </row>
    <row r="2722" spans="1:10" ht="14.5" x14ac:dyDescent="0.35">
      <c r="A2722" s="162">
        <v>25844</v>
      </c>
      <c r="B2722" s="162" t="s">
        <v>2915</v>
      </c>
      <c r="D2722" s="163">
        <v>17.2</v>
      </c>
      <c r="E2722" s="163" t="s">
        <v>195</v>
      </c>
      <c r="F2722" s="162">
        <v>2021</v>
      </c>
      <c r="G2722" s="164">
        <v>49170</v>
      </c>
      <c r="H2722" s="164">
        <v>199</v>
      </c>
      <c r="I2722" s="164">
        <v>9</v>
      </c>
      <c r="J2722" s="164">
        <v>9</v>
      </c>
    </row>
    <row r="2723" spans="1:10" ht="14.5" x14ac:dyDescent="0.35">
      <c r="A2723" s="162">
        <v>25844</v>
      </c>
      <c r="B2723" s="162" t="s">
        <v>2916</v>
      </c>
      <c r="D2723" s="163">
        <v>18</v>
      </c>
      <c r="E2723" s="163" t="s">
        <v>195</v>
      </c>
      <c r="F2723" s="162">
        <v>2021</v>
      </c>
      <c r="G2723" s="164">
        <v>305643</v>
      </c>
      <c r="H2723" s="164">
        <v>1836</v>
      </c>
      <c r="I2723" s="164">
        <v>83</v>
      </c>
      <c r="J2723" s="164">
        <v>77</v>
      </c>
    </row>
    <row r="2724" spans="1:10" ht="14.5" x14ac:dyDescent="0.35">
      <c r="A2724" s="162">
        <v>25844</v>
      </c>
      <c r="B2724" s="162" t="s">
        <v>2917</v>
      </c>
      <c r="D2724" s="163">
        <v>19.3</v>
      </c>
      <c r="E2724" s="163" t="s">
        <v>195</v>
      </c>
      <c r="F2724" s="162">
        <v>2021</v>
      </c>
      <c r="G2724" s="164">
        <v>26827</v>
      </c>
      <c r="H2724" s="164">
        <v>89678</v>
      </c>
      <c r="I2724" s="164">
        <v>3466</v>
      </c>
      <c r="J2724" s="164">
        <v>3644</v>
      </c>
    </row>
    <row r="2725" spans="1:10" ht="14.5" x14ac:dyDescent="0.35">
      <c r="A2725" s="162">
        <v>25844</v>
      </c>
      <c r="B2725" s="162" t="s">
        <v>2918</v>
      </c>
      <c r="D2725" s="163">
        <v>19.399999999999999</v>
      </c>
      <c r="E2725" s="163" t="s">
        <v>195</v>
      </c>
      <c r="F2725" s="162">
        <v>2021</v>
      </c>
      <c r="G2725" s="164">
        <v>7064614</v>
      </c>
      <c r="H2725" s="164">
        <v>0</v>
      </c>
      <c r="I2725" s="164">
        <v>0</v>
      </c>
      <c r="J2725" s="164">
        <v>0</v>
      </c>
    </row>
    <row r="2726" spans="1:10" ht="14.5" x14ac:dyDescent="0.35">
      <c r="A2726" s="162">
        <v>25844</v>
      </c>
      <c r="B2726" s="162" t="s">
        <v>2919</v>
      </c>
      <c r="D2726" s="163">
        <v>21.2</v>
      </c>
      <c r="E2726" s="163" t="s">
        <v>195</v>
      </c>
      <c r="F2726" s="162">
        <v>2021</v>
      </c>
      <c r="G2726" s="164">
        <v>2083721</v>
      </c>
      <c r="H2726" s="164">
        <v>33508</v>
      </c>
      <c r="I2726" s="164">
        <v>1327</v>
      </c>
      <c r="J2726" s="164">
        <v>1390</v>
      </c>
    </row>
    <row r="2727" spans="1:10" ht="14.5" x14ac:dyDescent="0.35">
      <c r="A2727" s="162">
        <v>25887</v>
      </c>
      <c r="B2727" s="162" t="s">
        <v>2920</v>
      </c>
      <c r="D2727" s="163">
        <v>24</v>
      </c>
      <c r="E2727" s="163" t="s">
        <v>195</v>
      </c>
      <c r="F2727" s="162">
        <v>2021</v>
      </c>
      <c r="G2727" s="164">
        <v>308</v>
      </c>
      <c r="H2727" s="164">
        <v>294</v>
      </c>
      <c r="I2727" s="164">
        <v>20</v>
      </c>
      <c r="J2727" s="164">
        <v>44</v>
      </c>
    </row>
    <row r="2728" spans="1:10" ht="14.5" x14ac:dyDescent="0.35">
      <c r="A2728" s="162">
        <v>25895</v>
      </c>
      <c r="B2728" s="162" t="s">
        <v>2921</v>
      </c>
      <c r="D2728" s="163">
        <v>1</v>
      </c>
      <c r="E2728" s="163" t="s">
        <v>195</v>
      </c>
      <c r="F2728" s="162">
        <v>2021</v>
      </c>
      <c r="G2728" s="164">
        <v>10481086</v>
      </c>
      <c r="H2728" s="164">
        <v>164545</v>
      </c>
      <c r="I2728" s="164">
        <v>29683</v>
      </c>
      <c r="J2728" s="164">
        <v>263</v>
      </c>
    </row>
    <row r="2729" spans="1:10" ht="14.5" x14ac:dyDescent="0.35">
      <c r="A2729" s="162">
        <v>25895</v>
      </c>
      <c r="B2729" s="162" t="s">
        <v>2922</v>
      </c>
      <c r="D2729" s="163">
        <v>9</v>
      </c>
      <c r="E2729" s="163" t="s">
        <v>195</v>
      </c>
      <c r="F2729" s="162">
        <v>2021</v>
      </c>
      <c r="G2729" s="164">
        <v>1228256</v>
      </c>
      <c r="H2729" s="164">
        <v>9011</v>
      </c>
      <c r="I2729" s="164">
        <v>1626</v>
      </c>
      <c r="J2729" s="164">
        <v>14</v>
      </c>
    </row>
    <row r="2730" spans="1:10" ht="14.5" x14ac:dyDescent="0.35">
      <c r="A2730" s="162">
        <v>25895</v>
      </c>
      <c r="B2730" s="162" t="s">
        <v>2923</v>
      </c>
      <c r="D2730" s="163">
        <v>17.100000000000001</v>
      </c>
      <c r="E2730" s="163" t="s">
        <v>195</v>
      </c>
      <c r="F2730" s="162">
        <v>2021</v>
      </c>
      <c r="G2730" s="164">
        <v>18791313</v>
      </c>
      <c r="H2730" s="164">
        <v>281352</v>
      </c>
      <c r="I2730" s="164">
        <v>50754</v>
      </c>
      <c r="J2730" s="164">
        <v>450</v>
      </c>
    </row>
    <row r="2731" spans="1:10" ht="14.5" x14ac:dyDescent="0.35">
      <c r="A2731" s="162">
        <v>25895</v>
      </c>
      <c r="B2731" s="162" t="s">
        <v>2924</v>
      </c>
      <c r="D2731" s="163">
        <v>17.2</v>
      </c>
      <c r="E2731" s="163" t="s">
        <v>195</v>
      </c>
      <c r="F2731" s="162">
        <v>2021</v>
      </c>
      <c r="G2731" s="164">
        <v>12058159</v>
      </c>
      <c r="H2731" s="164">
        <v>171623</v>
      </c>
      <c r="I2731" s="164">
        <v>30960</v>
      </c>
      <c r="J2731" s="164">
        <v>274</v>
      </c>
    </row>
    <row r="2732" spans="1:10" ht="14.5" x14ac:dyDescent="0.35">
      <c r="A2732" s="162">
        <v>25895</v>
      </c>
      <c r="B2732" s="162" t="s">
        <v>2925</v>
      </c>
      <c r="D2732" s="163">
        <v>18</v>
      </c>
      <c r="E2732" s="163" t="s">
        <v>195</v>
      </c>
      <c r="F2732" s="162">
        <v>2021</v>
      </c>
      <c r="G2732" s="164">
        <v>847516</v>
      </c>
      <c r="H2732" s="164">
        <v>7393</v>
      </c>
      <c r="I2732" s="164">
        <v>1334</v>
      </c>
      <c r="J2732" s="164">
        <v>12</v>
      </c>
    </row>
    <row r="2733" spans="1:10" ht="14.5" x14ac:dyDescent="0.35">
      <c r="A2733" s="162">
        <v>25909</v>
      </c>
      <c r="B2733" s="162" t="s">
        <v>2926</v>
      </c>
      <c r="D2733" s="163">
        <v>1</v>
      </c>
      <c r="E2733" s="163" t="s">
        <v>195</v>
      </c>
      <c r="F2733" s="162">
        <v>2021</v>
      </c>
      <c r="G2733" s="164">
        <v>634523</v>
      </c>
      <c r="H2733" s="164">
        <v>636</v>
      </c>
      <c r="I2733" s="164">
        <v>54</v>
      </c>
      <c r="J2733" s="164">
        <v>36</v>
      </c>
    </row>
    <row r="2734" spans="1:10" ht="14.5" x14ac:dyDescent="0.35">
      <c r="A2734" s="162">
        <v>25909</v>
      </c>
      <c r="B2734" s="162" t="s">
        <v>2927</v>
      </c>
      <c r="D2734" s="163">
        <v>2.1</v>
      </c>
      <c r="E2734" s="163" t="s">
        <v>195</v>
      </c>
      <c r="F2734" s="162">
        <v>2021</v>
      </c>
      <c r="G2734" s="164">
        <v>324466</v>
      </c>
      <c r="H2734" s="164">
        <v>325</v>
      </c>
      <c r="I2734" s="164">
        <v>27</v>
      </c>
      <c r="J2734" s="164">
        <v>18</v>
      </c>
    </row>
    <row r="2735" spans="1:10" ht="14.5" x14ac:dyDescent="0.35">
      <c r="A2735" s="162">
        <v>25909</v>
      </c>
      <c r="B2735" s="162" t="s">
        <v>2928</v>
      </c>
      <c r="D2735" s="163">
        <v>17.100000000000001</v>
      </c>
      <c r="E2735" s="163" t="s">
        <v>195</v>
      </c>
      <c r="F2735" s="162">
        <v>2021</v>
      </c>
      <c r="G2735" s="164">
        <v>26221</v>
      </c>
      <c r="H2735" s="164">
        <v>334</v>
      </c>
      <c r="I2735" s="164">
        <v>32</v>
      </c>
      <c r="J2735" s="164">
        <v>21</v>
      </c>
    </row>
    <row r="2736" spans="1:10" ht="14.5" x14ac:dyDescent="0.35">
      <c r="A2736" s="162">
        <v>25933</v>
      </c>
      <c r="B2736" s="162" t="s">
        <v>2929</v>
      </c>
      <c r="D2736" s="163">
        <v>24</v>
      </c>
      <c r="E2736" s="163" t="s">
        <v>195</v>
      </c>
      <c r="F2736" s="162">
        <v>2021</v>
      </c>
      <c r="G2736" s="164">
        <v>35590</v>
      </c>
      <c r="H2736" s="164">
        <v>5466</v>
      </c>
      <c r="I2736" s="164">
        <v>1616</v>
      </c>
      <c r="J2736" s="164">
        <v>130</v>
      </c>
    </row>
    <row r="2737" spans="1:10" ht="14.5" x14ac:dyDescent="0.35">
      <c r="A2737" s="162">
        <v>25941</v>
      </c>
      <c r="B2737" s="162" t="s">
        <v>2930</v>
      </c>
      <c r="D2737" s="163">
        <v>1</v>
      </c>
      <c r="E2737" s="163" t="s">
        <v>195</v>
      </c>
      <c r="F2737" s="162">
        <v>2021</v>
      </c>
      <c r="G2737" s="164">
        <v>10362689</v>
      </c>
      <c r="H2737" s="164">
        <v>104880</v>
      </c>
      <c r="I2737" s="164">
        <v>14944</v>
      </c>
      <c r="J2737" s="164">
        <v>6432</v>
      </c>
    </row>
    <row r="2738" spans="1:10" ht="14.5" x14ac:dyDescent="0.35">
      <c r="A2738" s="162">
        <v>25941</v>
      </c>
      <c r="B2738" s="162" t="s">
        <v>2931</v>
      </c>
      <c r="D2738" s="163">
        <v>2.1</v>
      </c>
      <c r="E2738" s="163" t="s">
        <v>195</v>
      </c>
      <c r="F2738" s="162">
        <v>2021</v>
      </c>
      <c r="G2738" s="164">
        <v>32911397</v>
      </c>
      <c r="H2738" s="164">
        <v>267328</v>
      </c>
      <c r="I2738" s="164">
        <v>43904</v>
      </c>
      <c r="J2738" s="164">
        <v>18861</v>
      </c>
    </row>
    <row r="2739" spans="1:10" ht="14.5" x14ac:dyDescent="0.35">
      <c r="A2739" s="162">
        <v>25941</v>
      </c>
      <c r="B2739" s="162" t="s">
        <v>2932</v>
      </c>
      <c r="D2739" s="163">
        <v>4</v>
      </c>
      <c r="E2739" s="163" t="s">
        <v>195</v>
      </c>
      <c r="F2739" s="162">
        <v>2021</v>
      </c>
      <c r="G2739" s="164">
        <v>452464841</v>
      </c>
      <c r="H2739" s="164">
        <v>3379347</v>
      </c>
      <c r="I2739" s="164">
        <v>445906</v>
      </c>
      <c r="J2739" s="164">
        <v>180246</v>
      </c>
    </row>
    <row r="2740" spans="1:10" ht="14.5" x14ac:dyDescent="0.35">
      <c r="A2740" s="162">
        <v>25941</v>
      </c>
      <c r="B2740" s="162" t="s">
        <v>2933</v>
      </c>
      <c r="D2740" s="163">
        <v>9</v>
      </c>
      <c r="E2740" s="163" t="s">
        <v>195</v>
      </c>
      <c r="F2740" s="162">
        <v>2021</v>
      </c>
      <c r="G2740" s="164">
        <v>16102807</v>
      </c>
      <c r="H2740" s="164">
        <v>120567</v>
      </c>
      <c r="I2740" s="164">
        <v>32593</v>
      </c>
      <c r="J2740" s="164">
        <v>6699</v>
      </c>
    </row>
    <row r="2741" spans="1:10" ht="14.5" x14ac:dyDescent="0.35">
      <c r="A2741" s="162">
        <v>25941</v>
      </c>
      <c r="B2741" s="162" t="s">
        <v>2934</v>
      </c>
      <c r="D2741" s="163">
        <v>17.100000000000001</v>
      </c>
      <c r="E2741" s="163" t="s">
        <v>195</v>
      </c>
      <c r="F2741" s="162">
        <v>2021</v>
      </c>
      <c r="G2741" s="164">
        <v>15973004</v>
      </c>
      <c r="H2741" s="164">
        <v>177674</v>
      </c>
      <c r="I2741" s="164">
        <v>27442</v>
      </c>
      <c r="J2741" s="164">
        <v>6062</v>
      </c>
    </row>
    <row r="2742" spans="1:10" ht="14.5" x14ac:dyDescent="0.35">
      <c r="A2742" s="162">
        <v>25941</v>
      </c>
      <c r="B2742" s="162" t="s">
        <v>2935</v>
      </c>
      <c r="D2742" s="163">
        <v>19.100000000000001</v>
      </c>
      <c r="E2742" s="163" t="s">
        <v>195</v>
      </c>
      <c r="F2742" s="162">
        <v>2021</v>
      </c>
      <c r="G2742" s="164">
        <v>22003113</v>
      </c>
      <c r="H2742" s="164">
        <v>2780471</v>
      </c>
      <c r="I2742" s="164">
        <v>277798</v>
      </c>
      <c r="J2742" s="164">
        <v>112488</v>
      </c>
    </row>
    <row r="2743" spans="1:10" ht="14.5" x14ac:dyDescent="0.35">
      <c r="A2743" s="162">
        <v>25941</v>
      </c>
      <c r="B2743" s="162" t="s">
        <v>2936</v>
      </c>
      <c r="D2743" s="163">
        <v>19.2</v>
      </c>
      <c r="E2743" s="163" t="s">
        <v>195</v>
      </c>
      <c r="F2743" s="162">
        <v>2021</v>
      </c>
      <c r="G2743" s="164">
        <v>285422780</v>
      </c>
      <c r="H2743" s="164">
        <v>0</v>
      </c>
      <c r="I2743" s="164">
        <v>0</v>
      </c>
      <c r="J2743" s="164">
        <v>0</v>
      </c>
    </row>
    <row r="2744" spans="1:10" ht="14.5" x14ac:dyDescent="0.35">
      <c r="A2744" s="162">
        <v>25941</v>
      </c>
      <c r="B2744" s="162" t="s">
        <v>2937</v>
      </c>
      <c r="D2744" s="163">
        <v>21.1</v>
      </c>
      <c r="E2744" s="163" t="s">
        <v>195</v>
      </c>
      <c r="F2744" s="162">
        <v>2021</v>
      </c>
      <c r="G2744" s="164">
        <v>319022361</v>
      </c>
      <c r="H2744" s="164">
        <v>2356944</v>
      </c>
      <c r="I2744" s="164">
        <v>234262</v>
      </c>
      <c r="J2744" s="164">
        <v>95130</v>
      </c>
    </row>
    <row r="2745" spans="1:10" ht="14.5" x14ac:dyDescent="0.35">
      <c r="A2745" s="162">
        <v>25968</v>
      </c>
      <c r="B2745" s="162" t="s">
        <v>2938</v>
      </c>
      <c r="D2745" s="163">
        <v>1</v>
      </c>
      <c r="E2745" s="163" t="s">
        <v>195</v>
      </c>
      <c r="F2745" s="162">
        <v>2021</v>
      </c>
      <c r="G2745" s="164">
        <v>4781460</v>
      </c>
      <c r="H2745" s="164">
        <v>44574</v>
      </c>
      <c r="I2745" s="164">
        <v>7012</v>
      </c>
      <c r="J2745" s="164">
        <v>1730</v>
      </c>
    </row>
    <row r="2746" spans="1:10" ht="14.5" x14ac:dyDescent="0.35">
      <c r="A2746" s="162">
        <v>25968</v>
      </c>
      <c r="B2746" s="162" t="s">
        <v>2939</v>
      </c>
      <c r="D2746" s="163">
        <v>2.1</v>
      </c>
      <c r="E2746" s="163" t="s">
        <v>195</v>
      </c>
      <c r="F2746" s="162">
        <v>2021</v>
      </c>
      <c r="G2746" s="164">
        <v>17576108</v>
      </c>
      <c r="H2746" s="164">
        <v>120681</v>
      </c>
      <c r="I2746" s="164">
        <v>18982</v>
      </c>
      <c r="J2746" s="164">
        <v>4676</v>
      </c>
    </row>
    <row r="2747" spans="1:10" ht="14.5" x14ac:dyDescent="0.35">
      <c r="A2747" s="162">
        <v>25968</v>
      </c>
      <c r="B2747" s="162" t="s">
        <v>2940</v>
      </c>
      <c r="D2747" s="163">
        <v>4</v>
      </c>
      <c r="E2747" s="163" t="s">
        <v>195</v>
      </c>
      <c r="F2747" s="162">
        <v>2021</v>
      </c>
      <c r="G2747" s="164">
        <v>380885176</v>
      </c>
      <c r="H2747" s="164">
        <v>2465135</v>
      </c>
      <c r="I2747" s="164">
        <v>358028</v>
      </c>
      <c r="J2747" s="164">
        <v>83444</v>
      </c>
    </row>
    <row r="2748" spans="1:10" ht="14.5" x14ac:dyDescent="0.35">
      <c r="A2748" s="162">
        <v>25968</v>
      </c>
      <c r="B2748" s="162" t="s">
        <v>2941</v>
      </c>
      <c r="D2748" s="163">
        <v>9</v>
      </c>
      <c r="E2748" s="163" t="s">
        <v>195</v>
      </c>
      <c r="F2748" s="162">
        <v>2021</v>
      </c>
      <c r="G2748" s="164">
        <v>16751571</v>
      </c>
      <c r="H2748" s="164">
        <v>103700</v>
      </c>
      <c r="I2748" s="164">
        <v>27377</v>
      </c>
      <c r="J2748" s="164">
        <v>2930</v>
      </c>
    </row>
    <row r="2749" spans="1:10" ht="14.5" x14ac:dyDescent="0.35">
      <c r="A2749" s="162">
        <v>25968</v>
      </c>
      <c r="B2749" s="162" t="s">
        <v>2942</v>
      </c>
      <c r="D2749" s="163">
        <v>17.100000000000001</v>
      </c>
      <c r="E2749" s="163" t="s">
        <v>195</v>
      </c>
      <c r="F2749" s="162">
        <v>2021</v>
      </c>
      <c r="G2749" s="164">
        <v>10022209</v>
      </c>
      <c r="H2749" s="164">
        <v>103257</v>
      </c>
      <c r="I2749" s="164">
        <v>14869</v>
      </c>
      <c r="J2749" s="164">
        <v>1640</v>
      </c>
    </row>
    <row r="2750" spans="1:10" ht="14.5" x14ac:dyDescent="0.35">
      <c r="A2750" s="162">
        <v>25968</v>
      </c>
      <c r="B2750" s="162" t="s">
        <v>2943</v>
      </c>
      <c r="D2750" s="163">
        <v>19.100000000000001</v>
      </c>
      <c r="E2750" s="163" t="s">
        <v>195</v>
      </c>
      <c r="F2750" s="162">
        <v>2021</v>
      </c>
      <c r="G2750" s="164">
        <v>19887664</v>
      </c>
      <c r="H2750" s="164">
        <v>2749957</v>
      </c>
      <c r="I2750" s="164">
        <v>270008</v>
      </c>
      <c r="J2750" s="164">
        <v>59713</v>
      </c>
    </row>
    <row r="2751" spans="1:10" ht="14.5" x14ac:dyDescent="0.35">
      <c r="A2751" s="162">
        <v>25968</v>
      </c>
      <c r="B2751" s="162" t="s">
        <v>2944</v>
      </c>
      <c r="D2751" s="163">
        <v>19.2</v>
      </c>
      <c r="E2751" s="163" t="s">
        <v>195</v>
      </c>
      <c r="F2751" s="162">
        <v>2021</v>
      </c>
      <c r="G2751" s="164">
        <v>276799959</v>
      </c>
      <c r="H2751" s="164">
        <v>0</v>
      </c>
      <c r="I2751" s="164">
        <v>0</v>
      </c>
      <c r="J2751" s="164">
        <v>0</v>
      </c>
    </row>
    <row r="2752" spans="1:10" ht="14.5" x14ac:dyDescent="0.35">
      <c r="A2752" s="162">
        <v>25968</v>
      </c>
      <c r="B2752" s="162" t="s">
        <v>2945</v>
      </c>
      <c r="D2752" s="163">
        <v>21.1</v>
      </c>
      <c r="E2752" s="163" t="s">
        <v>195</v>
      </c>
      <c r="F2752" s="162">
        <v>2021</v>
      </c>
      <c r="G2752" s="164">
        <v>287139953</v>
      </c>
      <c r="H2752" s="164">
        <v>2242598</v>
      </c>
      <c r="I2752" s="164">
        <v>219311</v>
      </c>
      <c r="J2752" s="164">
        <v>48255</v>
      </c>
    </row>
    <row r="2753" spans="1:10" ht="14.5" x14ac:dyDescent="0.35">
      <c r="A2753" s="162">
        <v>25976</v>
      </c>
      <c r="B2753" s="162" t="s">
        <v>2946</v>
      </c>
      <c r="D2753" s="163">
        <v>1</v>
      </c>
      <c r="E2753" s="163" t="s">
        <v>195</v>
      </c>
      <c r="F2753" s="162">
        <v>2021</v>
      </c>
      <c r="G2753" s="164">
        <v>10021</v>
      </c>
      <c r="H2753" s="164">
        <v>1778</v>
      </c>
      <c r="I2753" s="164">
        <v>119</v>
      </c>
      <c r="J2753" s="164">
        <v>332</v>
      </c>
    </row>
    <row r="2754" spans="1:10" ht="14.5" x14ac:dyDescent="0.35">
      <c r="A2754" s="162">
        <v>25976</v>
      </c>
      <c r="B2754" s="162" t="s">
        <v>2947</v>
      </c>
      <c r="D2754" s="163">
        <v>2.1</v>
      </c>
      <c r="E2754" s="163" t="s">
        <v>195</v>
      </c>
      <c r="F2754" s="162">
        <v>2021</v>
      </c>
      <c r="G2754" s="164">
        <v>31534</v>
      </c>
      <c r="H2754" s="164">
        <v>2291</v>
      </c>
      <c r="I2754" s="164">
        <v>136</v>
      </c>
      <c r="J2754" s="164">
        <v>456</v>
      </c>
    </row>
    <row r="2755" spans="1:10" ht="14.5" x14ac:dyDescent="0.35">
      <c r="A2755" s="162">
        <v>25976</v>
      </c>
      <c r="B2755" s="162" t="s">
        <v>2948</v>
      </c>
      <c r="D2755" s="163">
        <v>5.0999999999999996</v>
      </c>
      <c r="E2755" s="163" t="s">
        <v>195</v>
      </c>
      <c r="F2755" s="162">
        <v>2021</v>
      </c>
      <c r="G2755" s="164">
        <v>2405919</v>
      </c>
      <c r="H2755" s="164">
        <v>36392</v>
      </c>
      <c r="I2755" s="164">
        <v>1512</v>
      </c>
      <c r="J2755" s="164">
        <v>-750</v>
      </c>
    </row>
    <row r="2756" spans="1:10" ht="14.5" x14ac:dyDescent="0.35">
      <c r="A2756" s="162">
        <v>25976</v>
      </c>
      <c r="B2756" s="162" t="s">
        <v>2949</v>
      </c>
      <c r="D2756" s="163">
        <v>5.2</v>
      </c>
      <c r="E2756" s="163" t="s">
        <v>195</v>
      </c>
      <c r="F2756" s="162">
        <v>2021</v>
      </c>
      <c r="G2756" s="164">
        <v>1754051</v>
      </c>
      <c r="H2756" s="164">
        <v>35280</v>
      </c>
      <c r="I2756" s="164">
        <v>1519</v>
      </c>
      <c r="J2756" s="164">
        <v>-1412</v>
      </c>
    </row>
    <row r="2757" spans="1:10" ht="14.5" x14ac:dyDescent="0.35">
      <c r="A2757" s="162">
        <v>25976</v>
      </c>
      <c r="B2757" s="162" t="s">
        <v>2950</v>
      </c>
      <c r="D2757" s="163">
        <v>9</v>
      </c>
      <c r="E2757" s="163" t="s">
        <v>195</v>
      </c>
      <c r="F2757" s="162">
        <v>2021</v>
      </c>
      <c r="G2757" s="164">
        <v>19359</v>
      </c>
      <c r="H2757" s="164">
        <v>354</v>
      </c>
      <c r="I2757" s="164">
        <v>6</v>
      </c>
      <c r="J2757" s="164">
        <v>140</v>
      </c>
    </row>
    <row r="2758" spans="1:10" ht="14.5" x14ac:dyDescent="0.35">
      <c r="A2758" s="162">
        <v>25976</v>
      </c>
      <c r="B2758" s="162" t="s">
        <v>2951</v>
      </c>
      <c r="D2758" s="163">
        <v>17.100000000000001</v>
      </c>
      <c r="E2758" s="163" t="s">
        <v>195</v>
      </c>
      <c r="F2758" s="162">
        <v>2021</v>
      </c>
      <c r="G2758" s="164">
        <v>2055375</v>
      </c>
      <c r="H2758" s="164">
        <v>25508</v>
      </c>
      <c r="I2758" s="164">
        <v>1413</v>
      </c>
      <c r="J2758" s="164">
        <v>822</v>
      </c>
    </row>
    <row r="2759" spans="1:10" ht="14.5" x14ac:dyDescent="0.35">
      <c r="A2759" s="162">
        <v>25976</v>
      </c>
      <c r="B2759" s="162" t="s">
        <v>2952</v>
      </c>
      <c r="D2759" s="163">
        <v>17.2</v>
      </c>
      <c r="E2759" s="163" t="s">
        <v>195</v>
      </c>
      <c r="F2759" s="162">
        <v>2021</v>
      </c>
      <c r="G2759" s="164">
        <v>1373639</v>
      </c>
      <c r="H2759" s="164">
        <v>31130</v>
      </c>
      <c r="I2759" s="164">
        <v>1370</v>
      </c>
      <c r="J2759" s="164">
        <v>2801</v>
      </c>
    </row>
    <row r="2760" spans="1:10" ht="14.5" x14ac:dyDescent="0.35">
      <c r="A2760" s="162">
        <v>25976</v>
      </c>
      <c r="B2760" s="162" t="s">
        <v>2953</v>
      </c>
      <c r="D2760" s="163">
        <v>18</v>
      </c>
      <c r="E2760" s="163" t="s">
        <v>195</v>
      </c>
      <c r="F2760" s="162">
        <v>2021</v>
      </c>
      <c r="G2760" s="164">
        <v>15197</v>
      </c>
      <c r="H2760" s="164">
        <v>192</v>
      </c>
      <c r="I2760" s="164">
        <v>10</v>
      </c>
      <c r="J2760" s="164">
        <v>125</v>
      </c>
    </row>
    <row r="2761" spans="1:10" ht="14.5" x14ac:dyDescent="0.35">
      <c r="A2761" s="162">
        <v>25976</v>
      </c>
      <c r="B2761" s="162" t="s">
        <v>2954</v>
      </c>
      <c r="D2761" s="163">
        <v>19.3</v>
      </c>
      <c r="E2761" s="163" t="s">
        <v>195</v>
      </c>
      <c r="F2761" s="162">
        <v>2021</v>
      </c>
      <c r="G2761" s="164">
        <v>53856</v>
      </c>
      <c r="H2761" s="164">
        <v>45182</v>
      </c>
      <c r="I2761" s="164">
        <v>2333</v>
      </c>
      <c r="J2761" s="164">
        <v>-68</v>
      </c>
    </row>
    <row r="2762" spans="1:10" ht="14.5" x14ac:dyDescent="0.35">
      <c r="A2762" s="162">
        <v>25976</v>
      </c>
      <c r="B2762" s="162" t="s">
        <v>2955</v>
      </c>
      <c r="D2762" s="163">
        <v>19.399999999999999</v>
      </c>
      <c r="E2762" s="163" t="s">
        <v>195</v>
      </c>
      <c r="F2762" s="162">
        <v>2021</v>
      </c>
      <c r="G2762" s="164">
        <v>5829453</v>
      </c>
      <c r="H2762" s="164">
        <v>0</v>
      </c>
      <c r="I2762" s="164">
        <v>0</v>
      </c>
      <c r="J2762" s="164">
        <v>0</v>
      </c>
    </row>
    <row r="2763" spans="1:10" ht="14.5" x14ac:dyDescent="0.35">
      <c r="A2763" s="162">
        <v>25976</v>
      </c>
      <c r="B2763" s="162" t="s">
        <v>2956</v>
      </c>
      <c r="D2763" s="163">
        <v>21.2</v>
      </c>
      <c r="E2763" s="163" t="s">
        <v>195</v>
      </c>
      <c r="F2763" s="162">
        <v>2021</v>
      </c>
      <c r="G2763" s="164">
        <v>1468649</v>
      </c>
      <c r="H2763" s="164">
        <v>13755</v>
      </c>
      <c r="I2763" s="164">
        <v>566</v>
      </c>
      <c r="J2763" s="164">
        <v>383</v>
      </c>
    </row>
    <row r="2764" spans="1:10" ht="14.5" x14ac:dyDescent="0.35">
      <c r="A2764" s="162">
        <v>25976</v>
      </c>
      <c r="B2764" s="162" t="s">
        <v>2957</v>
      </c>
      <c r="D2764" s="163">
        <v>24</v>
      </c>
      <c r="E2764" s="163" t="s">
        <v>195</v>
      </c>
      <c r="F2764" s="162">
        <v>2021</v>
      </c>
      <c r="G2764" s="164">
        <v>18683</v>
      </c>
      <c r="H2764" s="164">
        <v>863</v>
      </c>
      <c r="I2764" s="164">
        <v>58</v>
      </c>
      <c r="J2764" s="164">
        <v>889</v>
      </c>
    </row>
    <row r="2765" spans="1:10" ht="14.5" x14ac:dyDescent="0.35">
      <c r="A2765" s="162">
        <v>25984</v>
      </c>
      <c r="B2765" s="162" t="s">
        <v>2958</v>
      </c>
      <c r="D2765" s="163">
        <v>1</v>
      </c>
      <c r="E2765" s="163" t="s">
        <v>195</v>
      </c>
      <c r="F2765" s="162">
        <v>2021</v>
      </c>
      <c r="G2765" s="164">
        <v>2057</v>
      </c>
      <c r="H2765" s="164">
        <v>35</v>
      </c>
      <c r="I2765" s="164">
        <v>1</v>
      </c>
      <c r="J2765" s="164">
        <v>17</v>
      </c>
    </row>
    <row r="2766" spans="1:10" ht="14.5" x14ac:dyDescent="0.35">
      <c r="A2766" s="162">
        <v>25984</v>
      </c>
      <c r="B2766" s="162" t="s">
        <v>2959</v>
      </c>
      <c r="D2766" s="163">
        <v>2.1</v>
      </c>
      <c r="E2766" s="163" t="s">
        <v>195</v>
      </c>
      <c r="F2766" s="162">
        <v>2021</v>
      </c>
      <c r="G2766" s="164">
        <v>7371</v>
      </c>
      <c r="H2766" s="164">
        <v>68</v>
      </c>
      <c r="I2766" s="164">
        <v>4</v>
      </c>
      <c r="J2766" s="164">
        <v>44</v>
      </c>
    </row>
    <row r="2767" spans="1:10" ht="14.5" x14ac:dyDescent="0.35">
      <c r="A2767" s="162">
        <v>25984</v>
      </c>
      <c r="B2767" s="162" t="s">
        <v>2960</v>
      </c>
      <c r="D2767" s="163">
        <v>5.0999999999999996</v>
      </c>
      <c r="E2767" s="163" t="s">
        <v>195</v>
      </c>
      <c r="F2767" s="162">
        <v>2021</v>
      </c>
      <c r="G2767" s="164">
        <v>1512099</v>
      </c>
      <c r="H2767" s="164">
        <v>30648</v>
      </c>
      <c r="I2767" s="164">
        <v>1157</v>
      </c>
      <c r="J2767" s="164">
        <v>2657</v>
      </c>
    </row>
    <row r="2768" spans="1:10" ht="14.5" x14ac:dyDescent="0.35">
      <c r="A2768" s="162">
        <v>25984</v>
      </c>
      <c r="B2768" s="162" t="s">
        <v>2961</v>
      </c>
      <c r="D2768" s="163">
        <v>5.2</v>
      </c>
      <c r="E2768" s="163" t="s">
        <v>195</v>
      </c>
      <c r="F2768" s="162">
        <v>2021</v>
      </c>
      <c r="G2768" s="164">
        <v>1105515</v>
      </c>
      <c r="H2768" s="164">
        <v>26841</v>
      </c>
      <c r="I2768" s="164">
        <v>1042</v>
      </c>
      <c r="J2768" s="164">
        <v>2209</v>
      </c>
    </row>
    <row r="2769" spans="1:10" ht="14.5" x14ac:dyDescent="0.35">
      <c r="A2769" s="162">
        <v>25984</v>
      </c>
      <c r="B2769" s="162" t="s">
        <v>2962</v>
      </c>
      <c r="D2769" s="163">
        <v>9</v>
      </c>
      <c r="E2769" s="163" t="s">
        <v>195</v>
      </c>
      <c r="F2769" s="162">
        <v>2021</v>
      </c>
      <c r="G2769" s="164">
        <v>1116</v>
      </c>
      <c r="H2769" s="164">
        <v>170</v>
      </c>
      <c r="I2769" s="164">
        <v>4</v>
      </c>
      <c r="J2769" s="164">
        <v>49</v>
      </c>
    </row>
    <row r="2770" spans="1:10" ht="14.5" x14ac:dyDescent="0.35">
      <c r="A2770" s="162">
        <v>25984</v>
      </c>
      <c r="B2770" s="162" t="s">
        <v>2963</v>
      </c>
      <c r="D2770" s="163">
        <v>17.100000000000001</v>
      </c>
      <c r="E2770" s="163" t="s">
        <v>195</v>
      </c>
      <c r="F2770" s="162">
        <v>2021</v>
      </c>
      <c r="G2770" s="164">
        <v>663321</v>
      </c>
      <c r="H2770" s="164">
        <v>13270</v>
      </c>
      <c r="I2770" s="164">
        <v>698</v>
      </c>
      <c r="J2770" s="164">
        <v>1681</v>
      </c>
    </row>
    <row r="2771" spans="1:10" ht="14.5" x14ac:dyDescent="0.35">
      <c r="A2771" s="162">
        <v>25984</v>
      </c>
      <c r="B2771" s="162" t="s">
        <v>2964</v>
      </c>
      <c r="D2771" s="163">
        <v>17.2</v>
      </c>
      <c r="E2771" s="163" t="s">
        <v>195</v>
      </c>
      <c r="F2771" s="162">
        <v>2021</v>
      </c>
      <c r="G2771" s="164">
        <v>1214739</v>
      </c>
      <c r="H2771" s="164">
        <v>9854</v>
      </c>
      <c r="I2771" s="164">
        <v>442</v>
      </c>
      <c r="J2771" s="164">
        <v>790</v>
      </c>
    </row>
    <row r="2772" spans="1:10" ht="14.5" x14ac:dyDescent="0.35">
      <c r="A2772" s="162">
        <v>25984</v>
      </c>
      <c r="B2772" s="162" t="s">
        <v>2965</v>
      </c>
      <c r="D2772" s="163">
        <v>19.3</v>
      </c>
      <c r="E2772" s="163" t="s">
        <v>195</v>
      </c>
      <c r="F2772" s="162">
        <v>2021</v>
      </c>
      <c r="G2772" s="164">
        <v>34706</v>
      </c>
      <c r="H2772" s="164">
        <v>40517</v>
      </c>
      <c r="I2772" s="164">
        <v>1412</v>
      </c>
      <c r="J2772" s="164">
        <v>2403</v>
      </c>
    </row>
    <row r="2773" spans="1:10" ht="14.5" x14ac:dyDescent="0.35">
      <c r="A2773" s="162">
        <v>25984</v>
      </c>
      <c r="B2773" s="162" t="s">
        <v>2966</v>
      </c>
      <c r="D2773" s="163">
        <v>19.399999999999999</v>
      </c>
      <c r="E2773" s="163" t="s">
        <v>195</v>
      </c>
      <c r="F2773" s="162">
        <v>2021</v>
      </c>
      <c r="G2773" s="164">
        <v>5660121</v>
      </c>
      <c r="H2773" s="164">
        <v>0</v>
      </c>
      <c r="I2773" s="164">
        <v>0</v>
      </c>
      <c r="J2773" s="164">
        <v>0</v>
      </c>
    </row>
    <row r="2774" spans="1:10" ht="14.5" x14ac:dyDescent="0.35">
      <c r="A2774" s="162">
        <v>25984</v>
      </c>
      <c r="B2774" s="162" t="s">
        <v>2967</v>
      </c>
      <c r="D2774" s="163">
        <v>21.2</v>
      </c>
      <c r="E2774" s="163" t="s">
        <v>195</v>
      </c>
      <c r="F2774" s="162">
        <v>2021</v>
      </c>
      <c r="G2774" s="164">
        <v>1259436</v>
      </c>
      <c r="H2774" s="164">
        <v>12285</v>
      </c>
      <c r="I2774" s="164">
        <v>467</v>
      </c>
      <c r="J2774" s="164">
        <v>1018</v>
      </c>
    </row>
    <row r="2775" spans="1:10" ht="14.5" x14ac:dyDescent="0.35">
      <c r="A2775" s="162">
        <v>26077</v>
      </c>
      <c r="B2775" s="162" t="s">
        <v>2968</v>
      </c>
      <c r="D2775" s="163">
        <v>9</v>
      </c>
      <c r="E2775" s="163" t="s">
        <v>195</v>
      </c>
      <c r="F2775" s="162">
        <v>2021</v>
      </c>
      <c r="G2775" s="164">
        <v>303566</v>
      </c>
      <c r="H2775" s="164">
        <v>9634</v>
      </c>
      <c r="I2775" s="164">
        <v>305</v>
      </c>
      <c r="J2775" s="164">
        <v>633</v>
      </c>
    </row>
    <row r="2776" spans="1:10" ht="14.5" x14ac:dyDescent="0.35">
      <c r="A2776" s="162">
        <v>26077</v>
      </c>
      <c r="B2776" s="162" t="s">
        <v>2969</v>
      </c>
      <c r="D2776" s="163">
        <v>17.100000000000001</v>
      </c>
      <c r="E2776" s="163" t="s">
        <v>195</v>
      </c>
      <c r="F2776" s="162">
        <v>2021</v>
      </c>
      <c r="G2776" s="164">
        <v>546144</v>
      </c>
      <c r="H2776" s="164">
        <v>12056</v>
      </c>
      <c r="I2776" s="164">
        <v>382</v>
      </c>
      <c r="J2776" s="164">
        <v>793</v>
      </c>
    </row>
    <row r="2777" spans="1:10" ht="14.5" x14ac:dyDescent="0.35">
      <c r="A2777" s="162">
        <v>26077</v>
      </c>
      <c r="B2777" s="162" t="s">
        <v>2970</v>
      </c>
      <c r="D2777" s="163">
        <v>19.3</v>
      </c>
      <c r="E2777" s="163" t="s">
        <v>195</v>
      </c>
      <c r="F2777" s="162">
        <v>2021</v>
      </c>
      <c r="G2777" s="164">
        <v>21633</v>
      </c>
      <c r="H2777" s="164">
        <v>164623</v>
      </c>
      <c r="I2777" s="164">
        <v>5209</v>
      </c>
      <c r="J2777" s="164">
        <v>10830</v>
      </c>
    </row>
    <row r="2778" spans="1:10" ht="14.5" x14ac:dyDescent="0.35">
      <c r="A2778" s="162">
        <v>26077</v>
      </c>
      <c r="B2778" s="162" t="s">
        <v>2971</v>
      </c>
      <c r="D2778" s="163">
        <v>19.399999999999999</v>
      </c>
      <c r="E2778" s="163" t="s">
        <v>195</v>
      </c>
      <c r="F2778" s="162">
        <v>2021</v>
      </c>
      <c r="G2778" s="164">
        <v>3510348</v>
      </c>
      <c r="H2778" s="164">
        <v>0</v>
      </c>
      <c r="I2778" s="164">
        <v>0</v>
      </c>
      <c r="J2778" s="164">
        <v>0</v>
      </c>
    </row>
    <row r="2779" spans="1:10" ht="14.5" x14ac:dyDescent="0.35">
      <c r="A2779" s="162">
        <v>26077</v>
      </c>
      <c r="B2779" s="162" t="s">
        <v>2972</v>
      </c>
      <c r="D2779" s="163">
        <v>21.2</v>
      </c>
      <c r="E2779" s="163" t="s">
        <v>195</v>
      </c>
      <c r="F2779" s="162">
        <v>2021</v>
      </c>
      <c r="G2779" s="164">
        <v>1169188</v>
      </c>
      <c r="H2779" s="164">
        <v>46734</v>
      </c>
      <c r="I2779" s="164">
        <v>1477</v>
      </c>
      <c r="J2779" s="164">
        <v>3070</v>
      </c>
    </row>
    <row r="2780" spans="1:10" ht="14.5" x14ac:dyDescent="0.35">
      <c r="A2780" s="162">
        <v>26247</v>
      </c>
      <c r="B2780" s="162" t="s">
        <v>2973</v>
      </c>
      <c r="D2780" s="163">
        <v>1</v>
      </c>
      <c r="E2780" s="163" t="s">
        <v>195</v>
      </c>
      <c r="F2780" s="162">
        <v>2021</v>
      </c>
      <c r="G2780" s="164">
        <v>8988057</v>
      </c>
      <c r="H2780" s="164">
        <v>161598</v>
      </c>
      <c r="I2780" s="164">
        <v>5643</v>
      </c>
      <c r="J2780" s="164">
        <v>-3013</v>
      </c>
    </row>
    <row r="2781" spans="1:10" ht="14.5" x14ac:dyDescent="0.35">
      <c r="A2781" s="162">
        <v>26247</v>
      </c>
      <c r="B2781" s="162" t="s">
        <v>2974</v>
      </c>
      <c r="D2781" s="163">
        <v>2.1</v>
      </c>
      <c r="E2781" s="163" t="s">
        <v>195</v>
      </c>
      <c r="F2781" s="162">
        <v>2021</v>
      </c>
      <c r="G2781" s="164">
        <v>17518621</v>
      </c>
      <c r="H2781" s="164">
        <v>185860</v>
      </c>
      <c r="I2781" s="164">
        <v>6919</v>
      </c>
      <c r="J2781" s="164">
        <v>6460</v>
      </c>
    </row>
    <row r="2782" spans="1:10" ht="14.5" x14ac:dyDescent="0.35">
      <c r="A2782" s="162">
        <v>26247</v>
      </c>
      <c r="B2782" s="162" t="s">
        <v>2975</v>
      </c>
      <c r="D2782" s="163">
        <v>5.0999999999999996</v>
      </c>
      <c r="E2782" s="163" t="s">
        <v>195</v>
      </c>
      <c r="F2782" s="162">
        <v>2021</v>
      </c>
      <c r="G2782" s="164">
        <v>1398279</v>
      </c>
      <c r="H2782" s="164">
        <v>55905</v>
      </c>
      <c r="I2782" s="164">
        <v>2797</v>
      </c>
      <c r="J2782" s="164">
        <v>2573</v>
      </c>
    </row>
    <row r="2783" spans="1:10" ht="14.5" x14ac:dyDescent="0.35">
      <c r="A2783" s="162">
        <v>26247</v>
      </c>
      <c r="B2783" s="162" t="s">
        <v>2976</v>
      </c>
      <c r="D2783" s="163">
        <v>5.2</v>
      </c>
      <c r="E2783" s="163" t="s">
        <v>195</v>
      </c>
      <c r="F2783" s="162">
        <v>2021</v>
      </c>
      <c r="G2783" s="164">
        <v>2580163</v>
      </c>
      <c r="H2783" s="164">
        <v>34866</v>
      </c>
      <c r="I2783" s="164">
        <v>1654</v>
      </c>
      <c r="J2783" s="164">
        <v>1624</v>
      </c>
    </row>
    <row r="2784" spans="1:10" ht="14.5" x14ac:dyDescent="0.35">
      <c r="A2784" s="162">
        <v>26247</v>
      </c>
      <c r="B2784" s="162" t="s">
        <v>2977</v>
      </c>
      <c r="D2784" s="163">
        <v>9</v>
      </c>
      <c r="E2784" s="163" t="s">
        <v>195</v>
      </c>
      <c r="F2784" s="162">
        <v>2021</v>
      </c>
      <c r="G2784" s="164">
        <v>1036974</v>
      </c>
      <c r="H2784" s="164">
        <v>22857</v>
      </c>
      <c r="I2784" s="164">
        <v>1184</v>
      </c>
      <c r="J2784" s="164">
        <v>1129</v>
      </c>
    </row>
    <row r="2785" spans="1:10" ht="14.5" x14ac:dyDescent="0.35">
      <c r="A2785" s="162">
        <v>26247</v>
      </c>
      <c r="B2785" s="162" t="s">
        <v>2978</v>
      </c>
      <c r="D2785" s="163">
        <v>17.100000000000001</v>
      </c>
      <c r="E2785" s="163" t="s">
        <v>195</v>
      </c>
      <c r="F2785" s="162">
        <v>2021</v>
      </c>
      <c r="G2785" s="164">
        <v>75240852</v>
      </c>
      <c r="H2785" s="164">
        <v>578632</v>
      </c>
      <c r="I2785" s="164">
        <v>18935</v>
      </c>
      <c r="J2785" s="164">
        <v>15141</v>
      </c>
    </row>
    <row r="2786" spans="1:10" ht="14.5" x14ac:dyDescent="0.35">
      <c r="A2786" s="162">
        <v>26247</v>
      </c>
      <c r="B2786" s="162" t="s">
        <v>2979</v>
      </c>
      <c r="D2786" s="163">
        <v>17.2</v>
      </c>
      <c r="E2786" s="163" t="s">
        <v>195</v>
      </c>
      <c r="F2786" s="162">
        <v>2021</v>
      </c>
      <c r="G2786" s="164">
        <v>1845299</v>
      </c>
      <c r="H2786" s="164">
        <v>29239</v>
      </c>
      <c r="I2786" s="164">
        <v>1276</v>
      </c>
      <c r="J2786" s="164">
        <v>1204</v>
      </c>
    </row>
    <row r="2787" spans="1:10" ht="14.5" x14ac:dyDescent="0.35">
      <c r="A2787" s="162">
        <v>26247</v>
      </c>
      <c r="B2787" s="162" t="s">
        <v>2980</v>
      </c>
      <c r="D2787" s="163">
        <v>18</v>
      </c>
      <c r="E2787" s="163" t="s">
        <v>195</v>
      </c>
      <c r="F2787" s="162">
        <v>2021</v>
      </c>
      <c r="G2787" s="164">
        <v>199932</v>
      </c>
      <c r="H2787" s="164">
        <v>1361</v>
      </c>
      <c r="I2787" s="164">
        <v>-9</v>
      </c>
      <c r="J2787" s="164">
        <v>2</v>
      </c>
    </row>
    <row r="2788" spans="1:10" ht="14.5" x14ac:dyDescent="0.35">
      <c r="A2788" s="162">
        <v>26247</v>
      </c>
      <c r="B2788" s="162" t="s">
        <v>2981</v>
      </c>
      <c r="D2788" s="163">
        <v>19.3</v>
      </c>
      <c r="E2788" s="163" t="s">
        <v>195</v>
      </c>
      <c r="F2788" s="162">
        <v>2021</v>
      </c>
      <c r="G2788" s="164">
        <v>-43326</v>
      </c>
      <c r="H2788" s="164">
        <v>59683</v>
      </c>
      <c r="I2788" s="164">
        <v>2484</v>
      </c>
      <c r="J2788" s="164">
        <v>2341</v>
      </c>
    </row>
    <row r="2789" spans="1:10" ht="14.5" x14ac:dyDescent="0.35">
      <c r="A2789" s="162">
        <v>26247</v>
      </c>
      <c r="B2789" s="162" t="s">
        <v>2982</v>
      </c>
      <c r="D2789" s="163">
        <v>19.399999999999999</v>
      </c>
      <c r="E2789" s="163" t="s">
        <v>195</v>
      </c>
      <c r="F2789" s="162">
        <v>2021</v>
      </c>
      <c r="G2789" s="164">
        <v>2355921</v>
      </c>
      <c r="H2789" s="164">
        <v>0</v>
      </c>
      <c r="I2789" s="164">
        <v>0</v>
      </c>
      <c r="J2789" s="164">
        <v>0</v>
      </c>
    </row>
    <row r="2790" spans="1:10" ht="14.5" x14ac:dyDescent="0.35">
      <c r="A2790" s="162">
        <v>26247</v>
      </c>
      <c r="B2790" s="162" t="s">
        <v>2983</v>
      </c>
      <c r="D2790" s="163">
        <v>21.2</v>
      </c>
      <c r="E2790" s="163" t="s">
        <v>195</v>
      </c>
      <c r="F2790" s="162">
        <v>2021</v>
      </c>
      <c r="G2790" s="164">
        <v>529398</v>
      </c>
      <c r="H2790" s="164">
        <v>13647</v>
      </c>
      <c r="I2790" s="164">
        <v>571</v>
      </c>
      <c r="J2790" s="164">
        <v>471</v>
      </c>
    </row>
    <row r="2791" spans="1:10" ht="14.5" x14ac:dyDescent="0.35">
      <c r="A2791" s="162">
        <v>26247</v>
      </c>
      <c r="B2791" s="162" t="s">
        <v>2984</v>
      </c>
      <c r="D2791" s="163">
        <v>23</v>
      </c>
      <c r="E2791" s="163" t="s">
        <v>195</v>
      </c>
      <c r="F2791" s="162">
        <v>2021</v>
      </c>
      <c r="G2791" s="164">
        <v>20253</v>
      </c>
      <c r="H2791" s="164">
        <v>1121</v>
      </c>
      <c r="I2791" s="164">
        <v>47</v>
      </c>
      <c r="J2791" s="164">
        <v>44</v>
      </c>
    </row>
    <row r="2792" spans="1:10" ht="14.5" x14ac:dyDescent="0.35">
      <c r="A2792" s="162">
        <v>26298</v>
      </c>
      <c r="B2792" s="162" t="s">
        <v>2985</v>
      </c>
      <c r="D2792" s="163">
        <v>5.2</v>
      </c>
      <c r="E2792" s="163" t="s">
        <v>195</v>
      </c>
      <c r="F2792" s="162">
        <v>2021</v>
      </c>
      <c r="G2792" s="164">
        <v>5276</v>
      </c>
      <c r="H2792" s="164">
        <v>428</v>
      </c>
      <c r="I2792" s="164">
        <v>38</v>
      </c>
      <c r="J2792" s="164">
        <v>707</v>
      </c>
    </row>
    <row r="2793" spans="1:10" ht="14.5" x14ac:dyDescent="0.35">
      <c r="A2793" s="162">
        <v>26298</v>
      </c>
      <c r="B2793" s="162" t="s">
        <v>2986</v>
      </c>
      <c r="D2793" s="163">
        <v>9</v>
      </c>
      <c r="E2793" s="163" t="s">
        <v>195</v>
      </c>
      <c r="F2793" s="162">
        <v>2021</v>
      </c>
      <c r="G2793" s="164">
        <v>193310</v>
      </c>
      <c r="H2793" s="164">
        <v>18429</v>
      </c>
      <c r="I2793" s="164">
        <v>1480</v>
      </c>
      <c r="J2793" s="164">
        <v>2279</v>
      </c>
    </row>
    <row r="2794" spans="1:10" ht="14.5" x14ac:dyDescent="0.35">
      <c r="A2794" s="162">
        <v>26298</v>
      </c>
      <c r="B2794" s="162" t="s">
        <v>2987</v>
      </c>
      <c r="D2794" s="163">
        <v>17.100000000000001</v>
      </c>
      <c r="E2794" s="163" t="s">
        <v>195</v>
      </c>
      <c r="F2794" s="162">
        <v>2021</v>
      </c>
      <c r="G2794" s="164">
        <v>1339856</v>
      </c>
      <c r="H2794" s="164">
        <v>45871</v>
      </c>
      <c r="I2794" s="164">
        <v>5780</v>
      </c>
      <c r="J2794" s="164">
        <v>6515</v>
      </c>
    </row>
    <row r="2795" spans="1:10" ht="14.5" x14ac:dyDescent="0.35">
      <c r="A2795" s="162">
        <v>26298</v>
      </c>
      <c r="B2795" s="162" t="s">
        <v>2988</v>
      </c>
      <c r="D2795" s="163">
        <v>19.100000000000001</v>
      </c>
      <c r="E2795" s="163" t="s">
        <v>195</v>
      </c>
      <c r="F2795" s="162">
        <v>2021</v>
      </c>
      <c r="G2795" s="164">
        <v>979349</v>
      </c>
      <c r="H2795" s="164">
        <v>352681</v>
      </c>
      <c r="I2795" s="164">
        <v>21110</v>
      </c>
      <c r="J2795" s="164">
        <v>40780</v>
      </c>
    </row>
    <row r="2796" spans="1:10" ht="14.5" x14ac:dyDescent="0.35">
      <c r="A2796" s="162">
        <v>26298</v>
      </c>
      <c r="B2796" s="162" t="s">
        <v>2989</v>
      </c>
      <c r="D2796" s="163">
        <v>19.2</v>
      </c>
      <c r="E2796" s="163" t="s">
        <v>195</v>
      </c>
      <c r="F2796" s="162">
        <v>2021</v>
      </c>
      <c r="G2796" s="164">
        <v>15492751</v>
      </c>
      <c r="H2796" s="164">
        <v>0</v>
      </c>
      <c r="I2796" s="164">
        <v>0</v>
      </c>
      <c r="J2796" s="164">
        <v>0</v>
      </c>
    </row>
    <row r="2797" spans="1:10" ht="14.5" x14ac:dyDescent="0.35">
      <c r="A2797" s="162">
        <v>26298</v>
      </c>
      <c r="B2797" s="162" t="s">
        <v>2990</v>
      </c>
      <c r="D2797" s="163">
        <v>21.1</v>
      </c>
      <c r="E2797" s="163" t="s">
        <v>195</v>
      </c>
      <c r="F2797" s="162">
        <v>2021</v>
      </c>
      <c r="G2797" s="164">
        <v>16345259</v>
      </c>
      <c r="H2797" s="164">
        <v>318880</v>
      </c>
      <c r="I2797" s="164">
        <v>19749</v>
      </c>
      <c r="J2797" s="164">
        <v>37801</v>
      </c>
    </row>
    <row r="2798" spans="1:10" ht="14.5" x14ac:dyDescent="0.35">
      <c r="A2798" s="162">
        <v>26298</v>
      </c>
      <c r="B2798" s="162" t="s">
        <v>2991</v>
      </c>
      <c r="D2798" s="163">
        <v>21.2</v>
      </c>
      <c r="E2798" s="163" t="s">
        <v>195</v>
      </c>
      <c r="F2798" s="162">
        <v>2021</v>
      </c>
      <c r="G2798" s="164">
        <v>17829</v>
      </c>
      <c r="H2798" s="164">
        <v>654</v>
      </c>
      <c r="I2798" s="164">
        <v>50</v>
      </c>
      <c r="J2798" s="164">
        <v>146</v>
      </c>
    </row>
    <row r="2799" spans="1:10" ht="14.5" x14ac:dyDescent="0.35">
      <c r="A2799" s="162">
        <v>26310</v>
      </c>
      <c r="B2799" s="162" t="s">
        <v>2992</v>
      </c>
      <c r="D2799" s="163">
        <v>24</v>
      </c>
      <c r="E2799" s="163" t="s">
        <v>195</v>
      </c>
      <c r="F2799" s="162">
        <v>2021</v>
      </c>
      <c r="G2799" s="164">
        <v>1144832</v>
      </c>
      <c r="H2799" s="164">
        <v>37542</v>
      </c>
      <c r="I2799" s="164">
        <v>4593</v>
      </c>
      <c r="J2799" s="164">
        <v>5327</v>
      </c>
    </row>
    <row r="2800" spans="1:10" ht="14.5" x14ac:dyDescent="0.35">
      <c r="A2800" s="162">
        <v>26344</v>
      </c>
      <c r="B2800" s="162" t="s">
        <v>2993</v>
      </c>
      <c r="D2800" s="163">
        <v>1</v>
      </c>
      <c r="E2800" s="163" t="s">
        <v>195</v>
      </c>
      <c r="F2800" s="162">
        <v>2021</v>
      </c>
      <c r="G2800" s="164">
        <v>531</v>
      </c>
      <c r="H2800" s="164">
        <v>1838</v>
      </c>
      <c r="I2800" s="164">
        <v>150</v>
      </c>
      <c r="J2800" s="164">
        <v>148</v>
      </c>
    </row>
    <row r="2801" spans="1:10" ht="14.5" x14ac:dyDescent="0.35">
      <c r="A2801" s="162">
        <v>26344</v>
      </c>
      <c r="B2801" s="162" t="s">
        <v>2994</v>
      </c>
      <c r="D2801" s="163">
        <v>2.1</v>
      </c>
      <c r="E2801" s="163" t="s">
        <v>195</v>
      </c>
      <c r="F2801" s="162">
        <v>2021</v>
      </c>
      <c r="G2801" s="164">
        <v>6886</v>
      </c>
      <c r="H2801" s="164">
        <v>3896</v>
      </c>
      <c r="I2801" s="164">
        <v>240</v>
      </c>
      <c r="J2801" s="164">
        <v>436</v>
      </c>
    </row>
    <row r="2802" spans="1:10" ht="14.5" x14ac:dyDescent="0.35">
      <c r="A2802" s="162">
        <v>26344</v>
      </c>
      <c r="B2802" s="162" t="s">
        <v>2995</v>
      </c>
      <c r="D2802" s="163">
        <v>3</v>
      </c>
      <c r="E2802" s="163" t="s">
        <v>195</v>
      </c>
      <c r="F2802" s="162">
        <v>2021</v>
      </c>
      <c r="G2802" s="164">
        <v>166485</v>
      </c>
      <c r="H2802" s="164">
        <v>23598</v>
      </c>
      <c r="I2802" s="164">
        <v>171</v>
      </c>
      <c r="J2802" s="164">
        <v>2942</v>
      </c>
    </row>
    <row r="2803" spans="1:10" ht="14.5" x14ac:dyDescent="0.35">
      <c r="A2803" s="162">
        <v>26344</v>
      </c>
      <c r="B2803" s="162" t="s">
        <v>2996</v>
      </c>
      <c r="D2803" s="163">
        <v>5.0999999999999996</v>
      </c>
      <c r="E2803" s="163" t="s">
        <v>195</v>
      </c>
      <c r="F2803" s="162">
        <v>2021</v>
      </c>
      <c r="G2803" s="164">
        <v>1466273</v>
      </c>
      <c r="H2803" s="164">
        <v>36414</v>
      </c>
      <c r="I2803" s="164">
        <v>2512</v>
      </c>
      <c r="J2803" s="164">
        <v>2981</v>
      </c>
    </row>
    <row r="2804" spans="1:10" ht="14.5" x14ac:dyDescent="0.35">
      <c r="A2804" s="162">
        <v>26344</v>
      </c>
      <c r="B2804" s="162" t="s">
        <v>2997</v>
      </c>
      <c r="D2804" s="163">
        <v>5.2</v>
      </c>
      <c r="E2804" s="163" t="s">
        <v>195</v>
      </c>
      <c r="F2804" s="162">
        <v>2021</v>
      </c>
      <c r="G2804" s="164">
        <v>940561</v>
      </c>
      <c r="H2804" s="164">
        <v>30577</v>
      </c>
      <c r="I2804" s="164">
        <v>2311</v>
      </c>
      <c r="J2804" s="164">
        <v>2034</v>
      </c>
    </row>
    <row r="2805" spans="1:10" ht="14.5" x14ac:dyDescent="0.35">
      <c r="A2805" s="162">
        <v>26344</v>
      </c>
      <c r="B2805" s="162" t="s">
        <v>2998</v>
      </c>
      <c r="D2805" s="163">
        <v>9</v>
      </c>
      <c r="E2805" s="163" t="s">
        <v>195</v>
      </c>
      <c r="F2805" s="162">
        <v>2021</v>
      </c>
      <c r="G2805" s="164">
        <v>19918329</v>
      </c>
      <c r="H2805" s="164">
        <v>146148</v>
      </c>
      <c r="I2805" s="164">
        <v>4933</v>
      </c>
      <c r="J2805" s="164">
        <v>13216</v>
      </c>
    </row>
    <row r="2806" spans="1:10" ht="14.5" x14ac:dyDescent="0.35">
      <c r="A2806" s="162">
        <v>26344</v>
      </c>
      <c r="B2806" s="162" t="s">
        <v>2999</v>
      </c>
      <c r="D2806" s="163">
        <v>17.100000000000001</v>
      </c>
      <c r="E2806" s="163" t="s">
        <v>195</v>
      </c>
      <c r="F2806" s="162">
        <v>2021</v>
      </c>
      <c r="G2806" s="164">
        <v>21468343</v>
      </c>
      <c r="H2806" s="164">
        <v>205825</v>
      </c>
      <c r="I2806" s="164">
        <v>4301</v>
      </c>
      <c r="J2806" s="164">
        <v>32728</v>
      </c>
    </row>
    <row r="2807" spans="1:10" ht="14.5" x14ac:dyDescent="0.35">
      <c r="A2807" s="162">
        <v>26344</v>
      </c>
      <c r="B2807" s="162" t="s">
        <v>3000</v>
      </c>
      <c r="D2807" s="163">
        <v>17.2</v>
      </c>
      <c r="E2807" s="163" t="s">
        <v>195</v>
      </c>
      <c r="F2807" s="162">
        <v>2021</v>
      </c>
      <c r="G2807" s="164">
        <v>2867784</v>
      </c>
      <c r="H2807" s="164">
        <v>25936</v>
      </c>
      <c r="I2807" s="164">
        <v>996</v>
      </c>
      <c r="J2807" s="164">
        <v>2769</v>
      </c>
    </row>
    <row r="2808" spans="1:10" ht="14.5" x14ac:dyDescent="0.35">
      <c r="A2808" s="162">
        <v>26344</v>
      </c>
      <c r="B2808" s="162" t="s">
        <v>3001</v>
      </c>
      <c r="D2808" s="163">
        <v>18</v>
      </c>
      <c r="E2808" s="163" t="s">
        <v>195</v>
      </c>
      <c r="F2808" s="162">
        <v>2021</v>
      </c>
      <c r="G2808" s="164">
        <v>27503</v>
      </c>
      <c r="H2808" s="164">
        <v>7217</v>
      </c>
      <c r="I2808" s="164">
        <v>96</v>
      </c>
      <c r="J2808" s="164">
        <v>1078</v>
      </c>
    </row>
    <row r="2809" spans="1:10" ht="14.5" x14ac:dyDescent="0.35">
      <c r="A2809" s="162">
        <v>26344</v>
      </c>
      <c r="B2809" s="162" t="s">
        <v>3002</v>
      </c>
      <c r="D2809" s="163">
        <v>19.3</v>
      </c>
      <c r="E2809" s="163" t="s">
        <v>195</v>
      </c>
      <c r="F2809" s="162">
        <v>2021</v>
      </c>
      <c r="G2809" s="164">
        <v>36482</v>
      </c>
      <c r="H2809" s="164">
        <v>49758</v>
      </c>
      <c r="I2809" s="164">
        <v>1353</v>
      </c>
      <c r="J2809" s="164">
        <v>4253</v>
      </c>
    </row>
    <row r="2810" spans="1:10" ht="14.5" x14ac:dyDescent="0.35">
      <c r="A2810" s="162">
        <v>26344</v>
      </c>
      <c r="B2810" s="162" t="s">
        <v>3003</v>
      </c>
      <c r="D2810" s="163">
        <v>19.399999999999999</v>
      </c>
      <c r="E2810" s="163" t="s">
        <v>195</v>
      </c>
      <c r="F2810" s="162">
        <v>2021</v>
      </c>
      <c r="G2810" s="164">
        <v>3139070</v>
      </c>
      <c r="H2810" s="164">
        <v>0</v>
      </c>
      <c r="I2810" s="164">
        <v>0</v>
      </c>
      <c r="J2810" s="164">
        <v>0</v>
      </c>
    </row>
    <row r="2811" spans="1:10" ht="14.5" x14ac:dyDescent="0.35">
      <c r="A2811" s="162">
        <v>26344</v>
      </c>
      <c r="B2811" s="162" t="s">
        <v>3004</v>
      </c>
      <c r="D2811" s="163">
        <v>21.2</v>
      </c>
      <c r="E2811" s="163" t="s">
        <v>195</v>
      </c>
      <c r="F2811" s="162">
        <v>2021</v>
      </c>
      <c r="G2811" s="164">
        <v>14760852</v>
      </c>
      <c r="H2811" s="164">
        <v>130701</v>
      </c>
      <c r="I2811" s="164">
        <v>4667</v>
      </c>
      <c r="J2811" s="164">
        <v>11139</v>
      </c>
    </row>
    <row r="2812" spans="1:10" ht="14.5" x14ac:dyDescent="0.35">
      <c r="A2812" s="162">
        <v>26344</v>
      </c>
      <c r="B2812" s="162" t="s">
        <v>3005</v>
      </c>
      <c r="D2812" s="163">
        <v>23</v>
      </c>
      <c r="E2812" s="163" t="s">
        <v>195</v>
      </c>
      <c r="F2812" s="162">
        <v>2021</v>
      </c>
      <c r="G2812" s="164">
        <v>5738</v>
      </c>
      <c r="H2812" s="164">
        <v>411</v>
      </c>
      <c r="I2812" s="164">
        <v>39</v>
      </c>
      <c r="J2812" s="164">
        <v>19</v>
      </c>
    </row>
    <row r="2813" spans="1:10" ht="14.5" x14ac:dyDescent="0.35">
      <c r="A2813" s="162">
        <v>26379</v>
      </c>
      <c r="B2813" s="162" t="s">
        <v>3006</v>
      </c>
      <c r="D2813" s="163">
        <v>1</v>
      </c>
      <c r="E2813" s="163" t="s">
        <v>195</v>
      </c>
      <c r="F2813" s="162">
        <v>2021</v>
      </c>
      <c r="G2813" s="164">
        <v>3016</v>
      </c>
      <c r="H2813" s="164">
        <v>899</v>
      </c>
      <c r="I2813" s="164">
        <v>0</v>
      </c>
      <c r="J2813" s="164">
        <v>46</v>
      </c>
    </row>
    <row r="2814" spans="1:10" ht="14.5" x14ac:dyDescent="0.35">
      <c r="A2814" s="162">
        <v>26379</v>
      </c>
      <c r="B2814" s="162" t="s">
        <v>3007</v>
      </c>
      <c r="D2814" s="163">
        <v>2.1</v>
      </c>
      <c r="E2814" s="163" t="s">
        <v>195</v>
      </c>
      <c r="F2814" s="162">
        <v>2021</v>
      </c>
      <c r="G2814" s="164">
        <v>6327</v>
      </c>
      <c r="H2814" s="164">
        <v>28</v>
      </c>
      <c r="I2814" s="164">
        <v>0</v>
      </c>
      <c r="J2814" s="164">
        <v>1</v>
      </c>
    </row>
    <row r="2815" spans="1:10" ht="14.5" x14ac:dyDescent="0.35">
      <c r="A2815" s="162">
        <v>26379</v>
      </c>
      <c r="B2815" s="162" t="s">
        <v>3008</v>
      </c>
      <c r="D2815" s="163">
        <v>5.0999999999999996</v>
      </c>
      <c r="E2815" s="163" t="s">
        <v>195</v>
      </c>
      <c r="F2815" s="162">
        <v>2021</v>
      </c>
      <c r="G2815" s="164">
        <v>9339692</v>
      </c>
      <c r="H2815" s="164">
        <v>20439</v>
      </c>
      <c r="I2815" s="164">
        <v>0</v>
      </c>
      <c r="J2815" s="164">
        <v>1037</v>
      </c>
    </row>
    <row r="2816" spans="1:10" ht="14.5" x14ac:dyDescent="0.35">
      <c r="A2816" s="162">
        <v>26379</v>
      </c>
      <c r="B2816" s="162" t="s">
        <v>3009</v>
      </c>
      <c r="D2816" s="163">
        <v>5.2</v>
      </c>
      <c r="E2816" s="163" t="s">
        <v>195</v>
      </c>
      <c r="F2816" s="162">
        <v>2021</v>
      </c>
      <c r="G2816" s="164">
        <v>5856314</v>
      </c>
      <c r="H2816" s="164">
        <v>14068</v>
      </c>
      <c r="I2816" s="164">
        <v>0</v>
      </c>
      <c r="J2816" s="164">
        <v>714</v>
      </c>
    </row>
    <row r="2817" spans="1:10" ht="14.5" x14ac:dyDescent="0.35">
      <c r="A2817" s="162">
        <v>26379</v>
      </c>
      <c r="B2817" s="162" t="s">
        <v>3010</v>
      </c>
      <c r="D2817" s="163">
        <v>9</v>
      </c>
      <c r="E2817" s="163" t="s">
        <v>195</v>
      </c>
      <c r="F2817" s="162">
        <v>2021</v>
      </c>
      <c r="G2817" s="164">
        <v>1257806</v>
      </c>
      <c r="H2817" s="164">
        <v>2290</v>
      </c>
      <c r="I2817" s="164">
        <v>0</v>
      </c>
      <c r="J2817" s="164">
        <v>119</v>
      </c>
    </row>
    <row r="2818" spans="1:10" ht="14.5" x14ac:dyDescent="0.35">
      <c r="A2818" s="162">
        <v>26379</v>
      </c>
      <c r="B2818" s="162" t="s">
        <v>3011</v>
      </c>
      <c r="D2818" s="163">
        <v>17.100000000000001</v>
      </c>
      <c r="E2818" s="163" t="s">
        <v>195</v>
      </c>
      <c r="F2818" s="162">
        <v>2021</v>
      </c>
      <c r="G2818" s="164">
        <v>347368</v>
      </c>
      <c r="H2818" s="164">
        <v>232366</v>
      </c>
      <c r="I2818" s="164">
        <v>0</v>
      </c>
      <c r="J2818" s="164">
        <v>11777</v>
      </c>
    </row>
    <row r="2819" spans="1:10" ht="14.5" x14ac:dyDescent="0.35">
      <c r="A2819" s="162">
        <v>26379</v>
      </c>
      <c r="B2819" s="162" t="s">
        <v>3012</v>
      </c>
      <c r="D2819" s="163">
        <v>17.2</v>
      </c>
      <c r="E2819" s="163" t="s">
        <v>195</v>
      </c>
      <c r="F2819" s="162">
        <v>2021</v>
      </c>
      <c r="G2819" s="164">
        <v>416739</v>
      </c>
      <c r="H2819" s="164">
        <v>1884</v>
      </c>
      <c r="I2819" s="164">
        <v>0</v>
      </c>
      <c r="J2819" s="164">
        <v>95</v>
      </c>
    </row>
    <row r="2820" spans="1:10" ht="14.5" x14ac:dyDescent="0.35">
      <c r="A2820" s="162">
        <v>26379</v>
      </c>
      <c r="B2820" s="162" t="s">
        <v>3013</v>
      </c>
      <c r="D2820" s="163">
        <v>19.3</v>
      </c>
      <c r="E2820" s="163" t="s">
        <v>195</v>
      </c>
      <c r="F2820" s="162">
        <v>2021</v>
      </c>
      <c r="G2820" s="164">
        <v>0</v>
      </c>
      <c r="H2820" s="164">
        <v>73073</v>
      </c>
      <c r="I2820" s="164">
        <v>0</v>
      </c>
      <c r="J2820" s="164">
        <v>3705</v>
      </c>
    </row>
    <row r="2821" spans="1:10" ht="14.5" x14ac:dyDescent="0.35">
      <c r="A2821" s="162">
        <v>26379</v>
      </c>
      <c r="B2821" s="162" t="s">
        <v>3014</v>
      </c>
      <c r="D2821" s="163">
        <v>19.399999999999999</v>
      </c>
      <c r="E2821" s="163" t="s">
        <v>195</v>
      </c>
      <c r="F2821" s="162">
        <v>2021</v>
      </c>
      <c r="G2821" s="164">
        <v>20549601</v>
      </c>
      <c r="H2821" s="164">
        <v>0</v>
      </c>
      <c r="I2821" s="164">
        <v>0</v>
      </c>
      <c r="J2821" s="164">
        <v>0</v>
      </c>
    </row>
    <row r="2822" spans="1:10" ht="14.5" x14ac:dyDescent="0.35">
      <c r="A2822" s="162">
        <v>26379</v>
      </c>
      <c r="B2822" s="162" t="s">
        <v>3015</v>
      </c>
      <c r="D2822" s="163">
        <v>21.2</v>
      </c>
      <c r="E2822" s="163" t="s">
        <v>195</v>
      </c>
      <c r="F2822" s="162">
        <v>2021</v>
      </c>
      <c r="G2822" s="164">
        <v>2000658</v>
      </c>
      <c r="H2822" s="164">
        <v>4559</v>
      </c>
      <c r="I2822" s="164">
        <v>0</v>
      </c>
      <c r="J2822" s="164">
        <v>214</v>
      </c>
    </row>
    <row r="2823" spans="1:10" ht="14.5" x14ac:dyDescent="0.35">
      <c r="A2823" s="162">
        <v>26433</v>
      </c>
      <c r="B2823" s="162" t="s">
        <v>3016</v>
      </c>
      <c r="D2823" s="163">
        <v>1</v>
      </c>
      <c r="E2823" s="163" t="s">
        <v>195</v>
      </c>
      <c r="F2823" s="162">
        <v>2021</v>
      </c>
      <c r="G2823" s="164">
        <v>265065</v>
      </c>
      <c r="H2823" s="164">
        <v>2621</v>
      </c>
      <c r="I2823" s="164">
        <v>200</v>
      </c>
      <c r="J2823" s="164">
        <v>50</v>
      </c>
    </row>
    <row r="2824" spans="1:10" ht="14.5" x14ac:dyDescent="0.35">
      <c r="A2824" s="162">
        <v>26433</v>
      </c>
      <c r="B2824" s="162" t="s">
        <v>3017</v>
      </c>
      <c r="D2824" s="163">
        <v>2.1</v>
      </c>
      <c r="E2824" s="163" t="s">
        <v>195</v>
      </c>
      <c r="F2824" s="162">
        <v>2021</v>
      </c>
      <c r="G2824" s="164">
        <v>1071989</v>
      </c>
      <c r="H2824" s="164">
        <v>6969</v>
      </c>
      <c r="I2824" s="164">
        <v>531</v>
      </c>
      <c r="J2824" s="164">
        <v>133</v>
      </c>
    </row>
    <row r="2825" spans="1:10" ht="14.5" x14ac:dyDescent="0.35">
      <c r="A2825" s="162">
        <v>26433</v>
      </c>
      <c r="B2825" s="162" t="s">
        <v>3018</v>
      </c>
      <c r="D2825" s="163">
        <v>5.0999999999999996</v>
      </c>
      <c r="E2825" s="163" t="s">
        <v>195</v>
      </c>
      <c r="F2825" s="162">
        <v>2021</v>
      </c>
      <c r="G2825" s="164">
        <v>54963</v>
      </c>
      <c r="H2825" s="164">
        <v>161</v>
      </c>
      <c r="I2825" s="164">
        <v>12</v>
      </c>
      <c r="J2825" s="164">
        <v>3</v>
      </c>
    </row>
    <row r="2826" spans="1:10" ht="14.5" x14ac:dyDescent="0.35">
      <c r="A2826" s="162">
        <v>26433</v>
      </c>
      <c r="B2826" s="162" t="s">
        <v>3019</v>
      </c>
      <c r="D2826" s="163">
        <v>5.2</v>
      </c>
      <c r="E2826" s="163" t="s">
        <v>195</v>
      </c>
      <c r="F2826" s="162">
        <v>2021</v>
      </c>
      <c r="G2826" s="164">
        <v>52171</v>
      </c>
      <c r="H2826" s="164">
        <v>221</v>
      </c>
      <c r="I2826" s="164">
        <v>17</v>
      </c>
      <c r="J2826" s="164">
        <v>4</v>
      </c>
    </row>
    <row r="2827" spans="1:10" ht="14.5" x14ac:dyDescent="0.35">
      <c r="A2827" s="162">
        <v>26433</v>
      </c>
      <c r="B2827" s="162" t="s">
        <v>3020</v>
      </c>
      <c r="D2827" s="163">
        <v>9</v>
      </c>
      <c r="E2827" s="163" t="s">
        <v>195</v>
      </c>
      <c r="F2827" s="162">
        <v>2021</v>
      </c>
      <c r="G2827" s="164">
        <v>8524314</v>
      </c>
      <c r="H2827" s="164">
        <v>53523</v>
      </c>
      <c r="I2827" s="164">
        <v>4079</v>
      </c>
      <c r="J2827" s="164">
        <v>1020</v>
      </c>
    </row>
    <row r="2828" spans="1:10" ht="14.5" x14ac:dyDescent="0.35">
      <c r="A2828" s="162">
        <v>26433</v>
      </c>
      <c r="B2828" s="162" t="s">
        <v>3021</v>
      </c>
      <c r="D2828" s="163">
        <v>17.100000000000001</v>
      </c>
      <c r="E2828" s="163" t="s">
        <v>195</v>
      </c>
      <c r="F2828" s="162">
        <v>2021</v>
      </c>
      <c r="G2828" s="164">
        <v>518905</v>
      </c>
      <c r="H2828" s="164">
        <v>9527</v>
      </c>
      <c r="I2828" s="164">
        <v>726</v>
      </c>
      <c r="J2828" s="164">
        <v>182</v>
      </c>
    </row>
    <row r="2829" spans="1:10" ht="14.5" x14ac:dyDescent="0.35">
      <c r="A2829" s="162">
        <v>26433</v>
      </c>
      <c r="B2829" s="162" t="s">
        <v>3022</v>
      </c>
      <c r="D2829" s="163">
        <v>17.2</v>
      </c>
      <c r="E2829" s="163" t="s">
        <v>195</v>
      </c>
      <c r="F2829" s="162">
        <v>2021</v>
      </c>
      <c r="G2829" s="164">
        <v>333314</v>
      </c>
      <c r="H2829" s="164">
        <v>13388</v>
      </c>
      <c r="I2829" s="164">
        <v>1020</v>
      </c>
      <c r="J2829" s="164">
        <v>255</v>
      </c>
    </row>
    <row r="2830" spans="1:10" ht="14.5" x14ac:dyDescent="0.35">
      <c r="A2830" s="162">
        <v>26433</v>
      </c>
      <c r="B2830" s="162" t="s">
        <v>3023</v>
      </c>
      <c r="D2830" s="163">
        <v>18</v>
      </c>
      <c r="E2830" s="163" t="s">
        <v>195</v>
      </c>
      <c r="F2830" s="162">
        <v>2021</v>
      </c>
      <c r="G2830" s="164">
        <v>100056</v>
      </c>
      <c r="H2830" s="164">
        <v>737</v>
      </c>
      <c r="I2830" s="164">
        <v>56</v>
      </c>
      <c r="J2830" s="164">
        <v>14</v>
      </c>
    </row>
    <row r="2831" spans="1:10" ht="14.5" x14ac:dyDescent="0.35">
      <c r="A2831" s="162">
        <v>26433</v>
      </c>
      <c r="B2831" s="162" t="s">
        <v>3024</v>
      </c>
      <c r="D2831" s="163">
        <v>19.3</v>
      </c>
      <c r="E2831" s="163" t="s">
        <v>195</v>
      </c>
      <c r="F2831" s="162">
        <v>2021</v>
      </c>
      <c r="G2831" s="164">
        <v>17389</v>
      </c>
      <c r="H2831" s="164">
        <v>61702</v>
      </c>
      <c r="I2831" s="164">
        <v>4702</v>
      </c>
      <c r="J2831" s="164">
        <v>1176</v>
      </c>
    </row>
    <row r="2832" spans="1:10" ht="14.5" x14ac:dyDescent="0.35">
      <c r="A2832" s="162">
        <v>26433</v>
      </c>
      <c r="B2832" s="162" t="s">
        <v>3025</v>
      </c>
      <c r="D2832" s="163">
        <v>19.399999999999999</v>
      </c>
      <c r="E2832" s="163" t="s">
        <v>195</v>
      </c>
      <c r="F2832" s="162">
        <v>2021</v>
      </c>
      <c r="G2832" s="164">
        <v>2598856</v>
      </c>
      <c r="H2832" s="164">
        <v>0</v>
      </c>
      <c r="I2832" s="164">
        <v>0</v>
      </c>
      <c r="J2832" s="164">
        <v>0</v>
      </c>
    </row>
    <row r="2833" spans="1:10" ht="14.5" x14ac:dyDescent="0.35">
      <c r="A2833" s="162">
        <v>26433</v>
      </c>
      <c r="B2833" s="162" t="s">
        <v>3026</v>
      </c>
      <c r="D2833" s="163">
        <v>21.2</v>
      </c>
      <c r="E2833" s="163" t="s">
        <v>195</v>
      </c>
      <c r="F2833" s="162">
        <v>2021</v>
      </c>
      <c r="G2833" s="164">
        <v>1040821</v>
      </c>
      <c r="H2833" s="164">
        <v>20140</v>
      </c>
      <c r="I2833" s="164">
        <v>1535</v>
      </c>
      <c r="J2833" s="164">
        <v>384</v>
      </c>
    </row>
    <row r="2834" spans="1:10" ht="14.5" x14ac:dyDescent="0.35">
      <c r="A2834" s="162">
        <v>26433</v>
      </c>
      <c r="B2834" s="162" t="s">
        <v>3027</v>
      </c>
      <c r="D2834" s="163">
        <v>23</v>
      </c>
      <c r="E2834" s="163" t="s">
        <v>195</v>
      </c>
      <c r="F2834" s="162">
        <v>2021</v>
      </c>
      <c r="G2834" s="164">
        <v>37526</v>
      </c>
      <c r="H2834" s="164">
        <v>409</v>
      </c>
      <c r="I2834" s="164">
        <v>31</v>
      </c>
      <c r="J2834" s="164">
        <v>8</v>
      </c>
    </row>
    <row r="2835" spans="1:10" ht="14.5" x14ac:dyDescent="0.35">
      <c r="A2835" s="162">
        <v>26433</v>
      </c>
      <c r="B2835" s="162" t="s">
        <v>3028</v>
      </c>
      <c r="D2835" s="163">
        <v>24</v>
      </c>
      <c r="E2835" s="163" t="s">
        <v>195</v>
      </c>
      <c r="F2835" s="162">
        <v>2021</v>
      </c>
      <c r="G2835" s="164">
        <v>11678102</v>
      </c>
      <c r="H2835" s="164">
        <v>93741</v>
      </c>
      <c r="I2835" s="164">
        <v>7144</v>
      </c>
      <c r="J2835" s="164">
        <v>1786</v>
      </c>
    </row>
    <row r="2836" spans="1:10" ht="14.5" x14ac:dyDescent="0.35">
      <c r="A2836" s="162">
        <v>26441</v>
      </c>
      <c r="B2836" s="162" t="s">
        <v>3029</v>
      </c>
      <c r="D2836" s="163">
        <v>19.100000000000001</v>
      </c>
      <c r="E2836" s="163" t="s">
        <v>195</v>
      </c>
      <c r="F2836" s="162">
        <v>2021</v>
      </c>
      <c r="G2836" s="164">
        <v>666592</v>
      </c>
      <c r="H2836" s="164">
        <v>76042</v>
      </c>
      <c r="I2836" s="164">
        <v>3694</v>
      </c>
      <c r="J2836" s="164">
        <v>4850</v>
      </c>
    </row>
    <row r="2837" spans="1:10" ht="14.5" x14ac:dyDescent="0.35">
      <c r="A2837" s="162">
        <v>26441</v>
      </c>
      <c r="B2837" s="162" t="s">
        <v>3030</v>
      </c>
      <c r="D2837" s="163">
        <v>19.2</v>
      </c>
      <c r="E2837" s="163" t="s">
        <v>195</v>
      </c>
      <c r="F2837" s="162">
        <v>2021</v>
      </c>
      <c r="G2837" s="164">
        <v>75374928</v>
      </c>
      <c r="H2837" s="164">
        <v>0</v>
      </c>
      <c r="I2837" s="164">
        <v>0</v>
      </c>
      <c r="J2837" s="164">
        <v>0</v>
      </c>
    </row>
    <row r="2838" spans="1:10" ht="14.5" x14ac:dyDescent="0.35">
      <c r="A2838" s="162">
        <v>26441</v>
      </c>
      <c r="B2838" s="162" t="s">
        <v>3031</v>
      </c>
      <c r="D2838" s="163">
        <v>21.1</v>
      </c>
      <c r="E2838" s="163" t="s">
        <v>195</v>
      </c>
      <c r="F2838" s="162">
        <v>2021</v>
      </c>
      <c r="G2838" s="164">
        <v>37191537</v>
      </c>
      <c r="H2838" s="164">
        <v>37192</v>
      </c>
      <c r="I2838" s="164">
        <v>1895</v>
      </c>
      <c r="J2838" s="164">
        <v>2542</v>
      </c>
    </row>
    <row r="2839" spans="1:10" ht="14.5" x14ac:dyDescent="0.35">
      <c r="A2839" s="162">
        <v>26530</v>
      </c>
      <c r="B2839" s="162" t="s">
        <v>3032</v>
      </c>
      <c r="D2839" s="163">
        <v>4</v>
      </c>
      <c r="E2839" s="163" t="s">
        <v>195</v>
      </c>
      <c r="F2839" s="162">
        <v>2021</v>
      </c>
      <c r="G2839" s="164">
        <v>280272412</v>
      </c>
      <c r="H2839" s="164">
        <v>280272</v>
      </c>
      <c r="I2839" s="164">
        <v>13639</v>
      </c>
      <c r="J2839" s="164">
        <v>4982</v>
      </c>
    </row>
    <row r="2840" spans="1:10" ht="14.5" x14ac:dyDescent="0.35">
      <c r="A2840" s="162">
        <v>26530</v>
      </c>
      <c r="B2840" s="162" t="s">
        <v>3033</v>
      </c>
      <c r="D2840" s="163">
        <v>9</v>
      </c>
      <c r="E2840" s="163" t="s">
        <v>195</v>
      </c>
      <c r="F2840" s="162">
        <v>2021</v>
      </c>
      <c r="G2840" s="164">
        <v>1585410</v>
      </c>
      <c r="H2840" s="164">
        <v>1585</v>
      </c>
      <c r="I2840" s="164">
        <v>91</v>
      </c>
      <c r="J2840" s="164">
        <v>31</v>
      </c>
    </row>
    <row r="2841" spans="1:10" ht="14.5" x14ac:dyDescent="0.35">
      <c r="A2841" s="162">
        <v>26565</v>
      </c>
      <c r="B2841" s="162" t="s">
        <v>3034</v>
      </c>
      <c r="D2841" s="163">
        <v>9</v>
      </c>
      <c r="E2841" s="163" t="s">
        <v>195</v>
      </c>
      <c r="F2841" s="162">
        <v>2021</v>
      </c>
      <c r="G2841" s="164">
        <v>268767647</v>
      </c>
      <c r="H2841" s="164">
        <v>282890</v>
      </c>
      <c r="I2841" s="164">
        <v>0</v>
      </c>
      <c r="J2841" s="164">
        <v>2296</v>
      </c>
    </row>
    <row r="2842" spans="1:10" ht="14.5" x14ac:dyDescent="0.35">
      <c r="A2842" s="162">
        <v>26565</v>
      </c>
      <c r="B2842" s="162" t="s">
        <v>3035</v>
      </c>
      <c r="D2842" s="163">
        <v>24</v>
      </c>
      <c r="E2842" s="163" t="s">
        <v>195</v>
      </c>
      <c r="F2842" s="162">
        <v>2021</v>
      </c>
      <c r="G2842" s="164">
        <v>438987</v>
      </c>
      <c r="H2842" s="164">
        <v>6533</v>
      </c>
      <c r="I2842" s="164">
        <v>0</v>
      </c>
      <c r="J2842" s="164">
        <v>85</v>
      </c>
    </row>
    <row r="2843" spans="1:10" ht="14.5" x14ac:dyDescent="0.35">
      <c r="A2843" s="162">
        <v>26581</v>
      </c>
      <c r="B2843" s="162" t="s">
        <v>3036</v>
      </c>
      <c r="D2843" s="163">
        <v>9</v>
      </c>
      <c r="E2843" s="163" t="s">
        <v>195</v>
      </c>
      <c r="F2843" s="162">
        <v>2021</v>
      </c>
      <c r="G2843" s="164">
        <v>7064261</v>
      </c>
      <c r="H2843" s="164">
        <v>101341</v>
      </c>
      <c r="I2843" s="164">
        <v>0</v>
      </c>
      <c r="J2843" s="164">
        <v>22509</v>
      </c>
    </row>
    <row r="2844" spans="1:10" ht="14.5" x14ac:dyDescent="0.35">
      <c r="A2844" s="162">
        <v>26611</v>
      </c>
      <c r="B2844" s="162" t="s">
        <v>3037</v>
      </c>
      <c r="D2844" s="163">
        <v>5.0999999999999996</v>
      </c>
      <c r="E2844" s="163" t="s">
        <v>195</v>
      </c>
      <c r="F2844" s="162">
        <v>2021</v>
      </c>
      <c r="G2844" s="164">
        <v>10082077</v>
      </c>
      <c r="H2844" s="164">
        <v>79474</v>
      </c>
      <c r="I2844" s="164">
        <v>0</v>
      </c>
      <c r="J2844" s="164">
        <v>2752</v>
      </c>
    </row>
    <row r="2845" spans="1:10" ht="14.5" x14ac:dyDescent="0.35">
      <c r="A2845" s="162">
        <v>26611</v>
      </c>
      <c r="B2845" s="162" t="s">
        <v>3038</v>
      </c>
      <c r="D2845" s="163">
        <v>5.2</v>
      </c>
      <c r="E2845" s="163" t="s">
        <v>195</v>
      </c>
      <c r="F2845" s="162">
        <v>2021</v>
      </c>
      <c r="G2845" s="164">
        <v>3576272</v>
      </c>
      <c r="H2845" s="164">
        <v>45880</v>
      </c>
      <c r="I2845" s="164">
        <v>0</v>
      </c>
      <c r="J2845" s="164">
        <v>1589</v>
      </c>
    </row>
    <row r="2846" spans="1:10" ht="14.5" x14ac:dyDescent="0.35">
      <c r="A2846" s="162">
        <v>26662</v>
      </c>
      <c r="B2846" s="162" t="s">
        <v>3039</v>
      </c>
      <c r="D2846" s="163">
        <v>1</v>
      </c>
      <c r="E2846" s="163" t="s">
        <v>195</v>
      </c>
      <c r="F2846" s="162">
        <v>2021</v>
      </c>
      <c r="G2846" s="164">
        <v>4034</v>
      </c>
      <c r="H2846" s="164">
        <v>13</v>
      </c>
      <c r="I2846" s="164">
        <v>0</v>
      </c>
      <c r="J2846" s="164">
        <v>0</v>
      </c>
    </row>
    <row r="2847" spans="1:10" ht="14.5" x14ac:dyDescent="0.35">
      <c r="A2847" s="162">
        <v>26662</v>
      </c>
      <c r="B2847" s="162" t="s">
        <v>3040</v>
      </c>
      <c r="D2847" s="163">
        <v>2.1</v>
      </c>
      <c r="E2847" s="163" t="s">
        <v>195</v>
      </c>
      <c r="F2847" s="162">
        <v>2021</v>
      </c>
      <c r="G2847" s="164">
        <v>6578</v>
      </c>
      <c r="H2847" s="164">
        <v>21</v>
      </c>
      <c r="I2847" s="164">
        <v>0</v>
      </c>
      <c r="J2847" s="164">
        <v>0</v>
      </c>
    </row>
    <row r="2848" spans="1:10" ht="14.5" x14ac:dyDescent="0.35">
      <c r="A2848" s="162">
        <v>26662</v>
      </c>
      <c r="B2848" s="162" t="s">
        <v>3041</v>
      </c>
      <c r="D2848" s="163">
        <v>5.0999999999999996</v>
      </c>
      <c r="E2848" s="163" t="s">
        <v>195</v>
      </c>
      <c r="F2848" s="162">
        <v>2021</v>
      </c>
      <c r="G2848" s="164">
        <v>991109</v>
      </c>
      <c r="H2848" s="164">
        <v>5394</v>
      </c>
      <c r="I2848" s="164">
        <v>-3</v>
      </c>
      <c r="J2848" s="164">
        <v>-2</v>
      </c>
    </row>
    <row r="2849" spans="1:10" ht="14.5" x14ac:dyDescent="0.35">
      <c r="A2849" s="162">
        <v>26662</v>
      </c>
      <c r="B2849" s="162" t="s">
        <v>3042</v>
      </c>
      <c r="D2849" s="163">
        <v>5.2</v>
      </c>
      <c r="E2849" s="163" t="s">
        <v>195</v>
      </c>
      <c r="F2849" s="162">
        <v>2021</v>
      </c>
      <c r="G2849" s="164">
        <v>414959</v>
      </c>
      <c r="H2849" s="164">
        <v>2108</v>
      </c>
      <c r="I2849" s="164">
        <v>-2</v>
      </c>
      <c r="J2849" s="164">
        <v>-1</v>
      </c>
    </row>
    <row r="2850" spans="1:10" ht="14.5" x14ac:dyDescent="0.35">
      <c r="A2850" s="162">
        <v>26662</v>
      </c>
      <c r="B2850" s="162" t="s">
        <v>3043</v>
      </c>
      <c r="D2850" s="163">
        <v>9</v>
      </c>
      <c r="E2850" s="163" t="s">
        <v>195</v>
      </c>
      <c r="F2850" s="162">
        <v>2021</v>
      </c>
      <c r="G2850" s="164">
        <v>3460</v>
      </c>
      <c r="H2850" s="164">
        <v>14</v>
      </c>
      <c r="I2850" s="164">
        <v>0</v>
      </c>
      <c r="J2850" s="164">
        <v>0</v>
      </c>
    </row>
    <row r="2851" spans="1:10" ht="14.5" x14ac:dyDescent="0.35">
      <c r="A2851" s="162">
        <v>26662</v>
      </c>
      <c r="B2851" s="162" t="s">
        <v>3044</v>
      </c>
      <c r="D2851" s="163">
        <v>17.100000000000001</v>
      </c>
      <c r="E2851" s="163" t="s">
        <v>195</v>
      </c>
      <c r="F2851" s="162">
        <v>2021</v>
      </c>
      <c r="G2851" s="164">
        <v>117666</v>
      </c>
      <c r="H2851" s="164">
        <v>575</v>
      </c>
      <c r="I2851" s="164">
        <v>0</v>
      </c>
      <c r="J2851" s="164">
        <v>0</v>
      </c>
    </row>
    <row r="2852" spans="1:10" ht="14.5" x14ac:dyDescent="0.35">
      <c r="A2852" s="162">
        <v>26662</v>
      </c>
      <c r="B2852" s="162" t="s">
        <v>3045</v>
      </c>
      <c r="D2852" s="163">
        <v>17.2</v>
      </c>
      <c r="E2852" s="163" t="s">
        <v>195</v>
      </c>
      <c r="F2852" s="162">
        <v>2021</v>
      </c>
      <c r="G2852" s="164">
        <v>4283</v>
      </c>
      <c r="H2852" s="164">
        <v>16</v>
      </c>
      <c r="I2852" s="164">
        <v>0</v>
      </c>
      <c r="J2852" s="164">
        <v>0</v>
      </c>
    </row>
    <row r="2853" spans="1:10" ht="14.5" x14ac:dyDescent="0.35">
      <c r="A2853" s="162">
        <v>26662</v>
      </c>
      <c r="B2853" s="162" t="s">
        <v>3046</v>
      </c>
      <c r="D2853" s="163">
        <v>18</v>
      </c>
      <c r="E2853" s="163" t="s">
        <v>195</v>
      </c>
      <c r="F2853" s="162">
        <v>2021</v>
      </c>
      <c r="G2853" s="164">
        <v>868</v>
      </c>
      <c r="H2853" s="164">
        <v>34</v>
      </c>
      <c r="I2853" s="164">
        <v>0</v>
      </c>
      <c r="J2853" s="164">
        <v>0</v>
      </c>
    </row>
    <row r="2854" spans="1:10" ht="14.5" x14ac:dyDescent="0.35">
      <c r="A2854" s="162">
        <v>26662</v>
      </c>
      <c r="B2854" s="162" t="s">
        <v>3047</v>
      </c>
      <c r="D2854" s="163">
        <v>19.3</v>
      </c>
      <c r="E2854" s="163" t="s">
        <v>195</v>
      </c>
      <c r="F2854" s="162">
        <v>2021</v>
      </c>
      <c r="G2854" s="164">
        <v>2807</v>
      </c>
      <c r="H2854" s="164">
        <v>18051</v>
      </c>
      <c r="I2854" s="164">
        <v>-13</v>
      </c>
      <c r="J2854" s="164">
        <v>-7</v>
      </c>
    </row>
    <row r="2855" spans="1:10" ht="14.5" x14ac:dyDescent="0.35">
      <c r="A2855" s="162">
        <v>26662</v>
      </c>
      <c r="B2855" s="162" t="s">
        <v>3048</v>
      </c>
      <c r="D2855" s="163">
        <v>19.399999999999999</v>
      </c>
      <c r="E2855" s="163" t="s">
        <v>195</v>
      </c>
      <c r="F2855" s="162">
        <v>2021</v>
      </c>
      <c r="G2855" s="164">
        <v>3085326</v>
      </c>
      <c r="H2855" s="164">
        <v>0</v>
      </c>
      <c r="I2855" s="164">
        <v>0</v>
      </c>
      <c r="J2855" s="164">
        <v>0</v>
      </c>
    </row>
    <row r="2856" spans="1:10" ht="14.5" x14ac:dyDescent="0.35">
      <c r="A2856" s="162">
        <v>26662</v>
      </c>
      <c r="B2856" s="162" t="s">
        <v>3049</v>
      </c>
      <c r="D2856" s="163">
        <v>21.2</v>
      </c>
      <c r="E2856" s="163" t="s">
        <v>195</v>
      </c>
      <c r="F2856" s="162">
        <v>2021</v>
      </c>
      <c r="G2856" s="164">
        <v>749073</v>
      </c>
      <c r="H2856" s="164">
        <v>2168</v>
      </c>
      <c r="I2856" s="164">
        <v>-2</v>
      </c>
      <c r="J2856" s="164">
        <v>-1</v>
      </c>
    </row>
    <row r="2857" spans="1:10" ht="14.5" x14ac:dyDescent="0.35">
      <c r="A2857" s="162">
        <v>26816</v>
      </c>
      <c r="B2857" s="162" t="s">
        <v>3050</v>
      </c>
      <c r="D2857" s="163">
        <v>9</v>
      </c>
      <c r="E2857" s="163" t="s">
        <v>195</v>
      </c>
      <c r="F2857" s="162">
        <v>2021</v>
      </c>
      <c r="G2857" s="164">
        <v>37010092</v>
      </c>
      <c r="H2857" s="164">
        <v>37010</v>
      </c>
      <c r="I2857" s="164">
        <v>4041</v>
      </c>
      <c r="J2857" s="164">
        <v>1006</v>
      </c>
    </row>
    <row r="2858" spans="1:10" ht="14.5" x14ac:dyDescent="0.35">
      <c r="A2858" s="162">
        <v>26816</v>
      </c>
      <c r="B2858" s="162" t="s">
        <v>3051</v>
      </c>
      <c r="D2858" s="163">
        <v>19.100000000000001</v>
      </c>
      <c r="E2858" s="163" t="s">
        <v>195</v>
      </c>
      <c r="F2858" s="162">
        <v>2021</v>
      </c>
      <c r="G2858" s="164">
        <v>4445760</v>
      </c>
      <c r="H2858" s="164">
        <v>71965</v>
      </c>
      <c r="I2858" s="164">
        <v>6041</v>
      </c>
      <c r="J2858" s="164">
        <v>1305</v>
      </c>
    </row>
    <row r="2859" spans="1:10" ht="14.5" x14ac:dyDescent="0.35">
      <c r="A2859" s="162">
        <v>26816</v>
      </c>
      <c r="B2859" s="162" t="s">
        <v>3052</v>
      </c>
      <c r="D2859" s="163">
        <v>19.2</v>
      </c>
      <c r="E2859" s="163" t="s">
        <v>195</v>
      </c>
      <c r="F2859" s="162">
        <v>2021</v>
      </c>
      <c r="G2859" s="164">
        <v>67518859</v>
      </c>
      <c r="H2859" s="164">
        <v>0</v>
      </c>
      <c r="I2859" s="164">
        <v>0</v>
      </c>
      <c r="J2859" s="164">
        <v>0</v>
      </c>
    </row>
    <row r="2860" spans="1:10" ht="14.5" x14ac:dyDescent="0.35">
      <c r="A2860" s="162">
        <v>26816</v>
      </c>
      <c r="B2860" s="162" t="s">
        <v>3053</v>
      </c>
      <c r="D2860" s="163">
        <v>19.3</v>
      </c>
      <c r="E2860" s="163" t="s">
        <v>195</v>
      </c>
      <c r="F2860" s="162">
        <v>2021</v>
      </c>
      <c r="G2860" s="164">
        <v>149112</v>
      </c>
      <c r="H2860" s="164">
        <v>7325</v>
      </c>
      <c r="I2860" s="164">
        <v>362</v>
      </c>
      <c r="J2860" s="164">
        <v>77</v>
      </c>
    </row>
    <row r="2861" spans="1:10" ht="14.5" x14ac:dyDescent="0.35">
      <c r="A2861" s="162">
        <v>26816</v>
      </c>
      <c r="B2861" s="162" t="s">
        <v>3054</v>
      </c>
      <c r="D2861" s="163">
        <v>19.399999999999999</v>
      </c>
      <c r="E2861" s="163" t="s">
        <v>195</v>
      </c>
      <c r="F2861" s="162">
        <v>2021</v>
      </c>
      <c r="G2861" s="164">
        <v>7175559</v>
      </c>
      <c r="H2861" s="164">
        <v>0</v>
      </c>
      <c r="I2861" s="164">
        <v>0</v>
      </c>
      <c r="J2861" s="164">
        <v>0</v>
      </c>
    </row>
    <row r="2862" spans="1:10" ht="14.5" x14ac:dyDescent="0.35">
      <c r="A2862" s="162">
        <v>26816</v>
      </c>
      <c r="B2862" s="162" t="s">
        <v>3055</v>
      </c>
      <c r="D2862" s="163">
        <v>21.1</v>
      </c>
      <c r="E2862" s="163" t="s">
        <v>195</v>
      </c>
      <c r="F2862" s="162">
        <v>2021</v>
      </c>
      <c r="G2862" s="164">
        <v>49084207</v>
      </c>
      <c r="H2862" s="164">
        <v>49084</v>
      </c>
      <c r="I2862" s="164">
        <v>3866</v>
      </c>
      <c r="J2862" s="164">
        <v>833</v>
      </c>
    </row>
    <row r="2863" spans="1:10" ht="14.5" x14ac:dyDescent="0.35">
      <c r="A2863" s="162">
        <v>26816</v>
      </c>
      <c r="B2863" s="162" t="s">
        <v>3056</v>
      </c>
      <c r="D2863" s="163">
        <v>21.2</v>
      </c>
      <c r="E2863" s="163" t="s">
        <v>195</v>
      </c>
      <c r="F2863" s="162">
        <v>2021</v>
      </c>
      <c r="G2863" s="164">
        <v>3061815</v>
      </c>
      <c r="H2863" s="164">
        <v>3062</v>
      </c>
      <c r="I2863" s="164">
        <v>159</v>
      </c>
      <c r="J2863" s="164">
        <v>34</v>
      </c>
    </row>
    <row r="2864" spans="1:10" ht="14.5" x14ac:dyDescent="0.35">
      <c r="A2864" s="162">
        <v>26832</v>
      </c>
      <c r="B2864" s="162" t="s">
        <v>3057</v>
      </c>
      <c r="D2864" s="163">
        <v>2.1</v>
      </c>
      <c r="E2864" s="163" t="s">
        <v>195</v>
      </c>
      <c r="F2864" s="162">
        <v>2021</v>
      </c>
      <c r="G2864" s="164">
        <v>212</v>
      </c>
      <c r="H2864" s="164">
        <v>194</v>
      </c>
      <c r="I2864" s="164">
        <v>5</v>
      </c>
      <c r="J2864" s="164">
        <v>67</v>
      </c>
    </row>
    <row r="2865" spans="1:10" ht="14.5" x14ac:dyDescent="0.35">
      <c r="A2865" s="162">
        <v>26832</v>
      </c>
      <c r="B2865" s="162" t="s">
        <v>3058</v>
      </c>
      <c r="D2865" s="163">
        <v>3</v>
      </c>
      <c r="E2865" s="163" t="s">
        <v>195</v>
      </c>
      <c r="F2865" s="162">
        <v>2021</v>
      </c>
      <c r="G2865" s="164">
        <v>2208</v>
      </c>
      <c r="H2865" s="164">
        <v>8083</v>
      </c>
      <c r="I2865" s="164">
        <v>87</v>
      </c>
      <c r="J2865" s="164">
        <v>1113</v>
      </c>
    </row>
    <row r="2866" spans="1:10" ht="14.5" x14ac:dyDescent="0.35">
      <c r="A2866" s="162">
        <v>26832</v>
      </c>
      <c r="B2866" s="162" t="s">
        <v>3059</v>
      </c>
      <c r="D2866" s="163">
        <v>5.0999999999999996</v>
      </c>
      <c r="E2866" s="163" t="s">
        <v>195</v>
      </c>
      <c r="F2866" s="162">
        <v>2021</v>
      </c>
      <c r="G2866" s="164">
        <v>1077037</v>
      </c>
      <c r="H2866" s="164">
        <v>41906</v>
      </c>
      <c r="I2866" s="164">
        <v>827</v>
      </c>
      <c r="J2866" s="164">
        <v>4313</v>
      </c>
    </row>
    <row r="2867" spans="1:10" ht="14.5" x14ac:dyDescent="0.35">
      <c r="A2867" s="162">
        <v>26832</v>
      </c>
      <c r="B2867" s="162" t="s">
        <v>3060</v>
      </c>
      <c r="D2867" s="163">
        <v>5.2</v>
      </c>
      <c r="E2867" s="163" t="s">
        <v>195</v>
      </c>
      <c r="F2867" s="162">
        <v>2021</v>
      </c>
      <c r="G2867" s="164">
        <v>273145</v>
      </c>
      <c r="H2867" s="164">
        <v>9773</v>
      </c>
      <c r="I2867" s="164">
        <v>295</v>
      </c>
      <c r="J2867" s="164">
        <v>923</v>
      </c>
    </row>
    <row r="2868" spans="1:10" ht="14.5" x14ac:dyDescent="0.35">
      <c r="A2868" s="162">
        <v>26832</v>
      </c>
      <c r="B2868" s="162" t="s">
        <v>3061</v>
      </c>
      <c r="D2868" s="163">
        <v>9</v>
      </c>
      <c r="E2868" s="163" t="s">
        <v>195</v>
      </c>
      <c r="F2868" s="162">
        <v>2021</v>
      </c>
      <c r="G2868" s="164">
        <v>241441</v>
      </c>
      <c r="H2868" s="164">
        <v>4091</v>
      </c>
      <c r="I2868" s="164">
        <v>50</v>
      </c>
      <c r="J2868" s="164">
        <v>379</v>
      </c>
    </row>
    <row r="2869" spans="1:10" ht="14.5" x14ac:dyDescent="0.35">
      <c r="A2869" s="162">
        <v>26832</v>
      </c>
      <c r="B2869" s="162" t="s">
        <v>3062</v>
      </c>
      <c r="D2869" s="163">
        <v>17.100000000000001</v>
      </c>
      <c r="E2869" s="163" t="s">
        <v>195</v>
      </c>
      <c r="F2869" s="162">
        <v>2021</v>
      </c>
      <c r="G2869" s="164">
        <v>2171524</v>
      </c>
      <c r="H2869" s="164">
        <v>62469</v>
      </c>
      <c r="I2869" s="164">
        <v>2470</v>
      </c>
      <c r="J2869" s="164">
        <v>3337</v>
      </c>
    </row>
    <row r="2870" spans="1:10" ht="14.5" x14ac:dyDescent="0.35">
      <c r="A2870" s="162">
        <v>26832</v>
      </c>
      <c r="B2870" s="162" t="s">
        <v>3063</v>
      </c>
      <c r="D2870" s="163">
        <v>17.2</v>
      </c>
      <c r="E2870" s="163" t="s">
        <v>195</v>
      </c>
      <c r="F2870" s="162">
        <v>2021</v>
      </c>
      <c r="G2870" s="164">
        <v>2263</v>
      </c>
      <c r="H2870" s="164">
        <v>1285</v>
      </c>
      <c r="I2870" s="164">
        <v>180</v>
      </c>
      <c r="J2870" s="164">
        <v>302</v>
      </c>
    </row>
    <row r="2871" spans="1:10" ht="14.5" x14ac:dyDescent="0.35">
      <c r="A2871" s="162">
        <v>26832</v>
      </c>
      <c r="B2871" s="162" t="s">
        <v>3064</v>
      </c>
      <c r="D2871" s="163">
        <v>18</v>
      </c>
      <c r="E2871" s="163" t="s">
        <v>195</v>
      </c>
      <c r="F2871" s="162">
        <v>2021</v>
      </c>
      <c r="G2871" s="164">
        <v>881</v>
      </c>
      <c r="H2871" s="164">
        <v>14027</v>
      </c>
      <c r="I2871" s="164">
        <v>137</v>
      </c>
      <c r="J2871" s="164">
        <v>1329</v>
      </c>
    </row>
    <row r="2872" spans="1:10" ht="14.5" x14ac:dyDescent="0.35">
      <c r="A2872" s="162">
        <v>26832</v>
      </c>
      <c r="B2872" s="162" t="s">
        <v>3065</v>
      </c>
      <c r="D2872" s="163">
        <v>19.3</v>
      </c>
      <c r="E2872" s="163" t="s">
        <v>195</v>
      </c>
      <c r="F2872" s="162">
        <v>2021</v>
      </c>
      <c r="G2872" s="164">
        <v>3010</v>
      </c>
      <c r="H2872" s="164">
        <v>11389</v>
      </c>
      <c r="I2872" s="164">
        <v>446</v>
      </c>
      <c r="J2872" s="164">
        <v>1244</v>
      </c>
    </row>
    <row r="2873" spans="1:10" ht="14.5" x14ac:dyDescent="0.35">
      <c r="A2873" s="162">
        <v>26832</v>
      </c>
      <c r="B2873" s="162" t="s">
        <v>3066</v>
      </c>
      <c r="D2873" s="163">
        <v>19.399999999999999</v>
      </c>
      <c r="E2873" s="163" t="s">
        <v>195</v>
      </c>
      <c r="F2873" s="162">
        <v>2021</v>
      </c>
      <c r="G2873" s="164">
        <v>588617</v>
      </c>
      <c r="H2873" s="164">
        <v>0</v>
      </c>
      <c r="I2873" s="164">
        <v>0</v>
      </c>
      <c r="J2873" s="164">
        <v>0</v>
      </c>
    </row>
    <row r="2874" spans="1:10" ht="14.5" x14ac:dyDescent="0.35">
      <c r="A2874" s="162">
        <v>26832</v>
      </c>
      <c r="B2874" s="162" t="s">
        <v>3067</v>
      </c>
      <c r="D2874" s="163">
        <v>21.2</v>
      </c>
      <c r="E2874" s="163" t="s">
        <v>195</v>
      </c>
      <c r="F2874" s="162">
        <v>2021</v>
      </c>
      <c r="G2874" s="164">
        <v>302414</v>
      </c>
      <c r="H2874" s="164">
        <v>3527</v>
      </c>
      <c r="I2874" s="164">
        <v>81</v>
      </c>
      <c r="J2874" s="164">
        <v>381</v>
      </c>
    </row>
    <row r="2875" spans="1:10" ht="14.5" x14ac:dyDescent="0.35">
      <c r="A2875" s="162">
        <v>26832</v>
      </c>
      <c r="B2875" s="162" t="s">
        <v>3068</v>
      </c>
      <c r="D2875" s="163">
        <v>23</v>
      </c>
      <c r="E2875" s="163" t="s">
        <v>195</v>
      </c>
      <c r="F2875" s="162">
        <v>2021</v>
      </c>
      <c r="G2875" s="164">
        <v>973936</v>
      </c>
      <c r="H2875" s="164">
        <v>16827</v>
      </c>
      <c r="I2875" s="164">
        <v>54</v>
      </c>
      <c r="J2875" s="164">
        <v>533</v>
      </c>
    </row>
    <row r="2876" spans="1:10" ht="14.5" x14ac:dyDescent="0.35">
      <c r="A2876" s="162">
        <v>26832</v>
      </c>
      <c r="B2876" s="162" t="s">
        <v>3069</v>
      </c>
      <c r="D2876" s="163">
        <v>24</v>
      </c>
      <c r="E2876" s="163" t="s">
        <v>195</v>
      </c>
      <c r="F2876" s="162">
        <v>2021</v>
      </c>
      <c r="G2876" s="164">
        <v>17840</v>
      </c>
      <c r="H2876" s="164">
        <v>2641</v>
      </c>
      <c r="I2876" s="164">
        <v>99</v>
      </c>
      <c r="J2876" s="164">
        <v>448</v>
      </c>
    </row>
    <row r="2877" spans="1:10" ht="14.5" x14ac:dyDescent="0.35">
      <c r="A2877" s="162">
        <v>26905</v>
      </c>
      <c r="B2877" s="162" t="s">
        <v>3070</v>
      </c>
      <c r="D2877" s="163">
        <v>4</v>
      </c>
      <c r="E2877" s="163" t="s">
        <v>195</v>
      </c>
      <c r="F2877" s="162">
        <v>2021</v>
      </c>
      <c r="G2877" s="164">
        <v>8072083</v>
      </c>
      <c r="H2877" s="164">
        <v>101686</v>
      </c>
      <c r="I2877" s="164">
        <v>3366</v>
      </c>
      <c r="J2877" s="164">
        <v>12413</v>
      </c>
    </row>
    <row r="2878" spans="1:10" ht="14.5" x14ac:dyDescent="0.35">
      <c r="A2878" s="162">
        <v>26921</v>
      </c>
      <c r="B2878" s="162" t="s">
        <v>3071</v>
      </c>
      <c r="D2878" s="163">
        <v>17.100000000000001</v>
      </c>
      <c r="E2878" s="163" t="s">
        <v>195</v>
      </c>
      <c r="F2878" s="162">
        <v>2021</v>
      </c>
      <c r="G2878" s="164">
        <v>2035491</v>
      </c>
      <c r="H2878" s="164">
        <v>341812</v>
      </c>
      <c r="I2878" s="164">
        <v>2601</v>
      </c>
      <c r="J2878" s="164">
        <v>3126</v>
      </c>
    </row>
    <row r="2879" spans="1:10" ht="14.5" x14ac:dyDescent="0.35">
      <c r="A2879" s="162">
        <v>26921</v>
      </c>
      <c r="B2879" s="162" t="s">
        <v>3072</v>
      </c>
      <c r="D2879" s="163">
        <v>17.2</v>
      </c>
      <c r="E2879" s="163" t="s">
        <v>195</v>
      </c>
      <c r="F2879" s="162">
        <v>2021</v>
      </c>
      <c r="G2879" s="164">
        <v>0</v>
      </c>
      <c r="H2879" s="164">
        <v>174</v>
      </c>
      <c r="I2879" s="164">
        <v>1</v>
      </c>
      <c r="J2879" s="164">
        <v>2</v>
      </c>
    </row>
    <row r="2880" spans="1:10" ht="14.5" x14ac:dyDescent="0.35">
      <c r="A2880" s="162">
        <v>26921</v>
      </c>
      <c r="B2880" s="162" t="s">
        <v>3073</v>
      </c>
      <c r="D2880" s="163">
        <v>24</v>
      </c>
      <c r="E2880" s="163" t="s">
        <v>195</v>
      </c>
      <c r="F2880" s="162">
        <v>2021</v>
      </c>
      <c r="G2880" s="164">
        <v>4996002</v>
      </c>
      <c r="H2880" s="164">
        <v>53874</v>
      </c>
      <c r="I2880" s="164">
        <v>410</v>
      </c>
      <c r="J2880" s="164">
        <v>493</v>
      </c>
    </row>
    <row r="2881" spans="1:10" ht="14.5" x14ac:dyDescent="0.35">
      <c r="A2881" s="162">
        <v>27081</v>
      </c>
      <c r="B2881" s="162" t="s">
        <v>3074</v>
      </c>
      <c r="D2881" s="163">
        <v>24</v>
      </c>
      <c r="E2881" s="163" t="s">
        <v>195</v>
      </c>
      <c r="F2881" s="162">
        <v>2021</v>
      </c>
      <c r="G2881" s="164">
        <v>263911</v>
      </c>
      <c r="H2881" s="164">
        <v>4516</v>
      </c>
      <c r="I2881" s="164">
        <v>952</v>
      </c>
      <c r="J2881" s="164">
        <v>236</v>
      </c>
    </row>
    <row r="2882" spans="1:10" ht="14.5" x14ac:dyDescent="0.35">
      <c r="A2882" s="162">
        <v>27090</v>
      </c>
      <c r="B2882" s="162" t="s">
        <v>3075</v>
      </c>
      <c r="D2882" s="163">
        <v>19.100000000000001</v>
      </c>
      <c r="E2882" s="163" t="s">
        <v>195</v>
      </c>
      <c r="F2882" s="162">
        <v>2021</v>
      </c>
      <c r="G2882" s="164">
        <v>0</v>
      </c>
      <c r="H2882" s="164">
        <v>26206</v>
      </c>
      <c r="I2882" s="164">
        <v>6932</v>
      </c>
      <c r="J2882" s="164">
        <v>666</v>
      </c>
    </row>
    <row r="2883" spans="1:10" ht="14.5" x14ac:dyDescent="0.35">
      <c r="A2883" s="162">
        <v>27090</v>
      </c>
      <c r="B2883" s="162" t="s">
        <v>3076</v>
      </c>
      <c r="D2883" s="163">
        <v>19.2</v>
      </c>
      <c r="E2883" s="163" t="s">
        <v>195</v>
      </c>
      <c r="F2883" s="162">
        <v>2021</v>
      </c>
      <c r="G2883" s="164">
        <v>327024</v>
      </c>
      <c r="H2883" s="164">
        <v>0</v>
      </c>
      <c r="I2883" s="164">
        <v>0</v>
      </c>
      <c r="J2883" s="164">
        <v>0</v>
      </c>
    </row>
    <row r="2884" spans="1:10" ht="14.5" x14ac:dyDescent="0.35">
      <c r="A2884" s="162">
        <v>27090</v>
      </c>
      <c r="B2884" s="162" t="s">
        <v>3077</v>
      </c>
      <c r="D2884" s="163">
        <v>21.1</v>
      </c>
      <c r="E2884" s="163" t="s">
        <v>195</v>
      </c>
      <c r="F2884" s="162">
        <v>2021</v>
      </c>
      <c r="G2884" s="164">
        <v>15850</v>
      </c>
      <c r="H2884" s="164">
        <v>10177</v>
      </c>
      <c r="I2884" s="164">
        <v>2692</v>
      </c>
      <c r="J2884" s="164">
        <v>259</v>
      </c>
    </row>
    <row r="2885" spans="1:10" ht="14.5" x14ac:dyDescent="0.35">
      <c r="A2885" s="162">
        <v>27120</v>
      </c>
      <c r="B2885" s="162" t="s">
        <v>3078</v>
      </c>
      <c r="D2885" s="163">
        <v>4</v>
      </c>
      <c r="E2885" s="163" t="s">
        <v>195</v>
      </c>
      <c r="F2885" s="162">
        <v>2021</v>
      </c>
      <c r="G2885" s="164">
        <v>22628509</v>
      </c>
      <c r="H2885" s="164">
        <v>311871</v>
      </c>
      <c r="I2885" s="164">
        <v>43818</v>
      </c>
      <c r="J2885" s="164">
        <v>30426</v>
      </c>
    </row>
    <row r="2886" spans="1:10" ht="14.5" x14ac:dyDescent="0.35">
      <c r="A2886" s="162">
        <v>27120</v>
      </c>
      <c r="B2886" s="162" t="s">
        <v>3079</v>
      </c>
      <c r="D2886" s="163">
        <v>5.0999999999999996</v>
      </c>
      <c r="E2886" s="163" t="s">
        <v>195</v>
      </c>
      <c r="F2886" s="162">
        <v>2021</v>
      </c>
      <c r="G2886" s="164">
        <v>391045</v>
      </c>
      <c r="H2886" s="164">
        <v>9159</v>
      </c>
      <c r="I2886" s="164">
        <v>562</v>
      </c>
      <c r="J2886" s="164">
        <v>749</v>
      </c>
    </row>
    <row r="2887" spans="1:10" ht="14.5" x14ac:dyDescent="0.35">
      <c r="A2887" s="162">
        <v>27120</v>
      </c>
      <c r="B2887" s="162" t="s">
        <v>3080</v>
      </c>
      <c r="D2887" s="163">
        <v>5.2</v>
      </c>
      <c r="E2887" s="163" t="s">
        <v>195</v>
      </c>
      <c r="F2887" s="162">
        <v>2021</v>
      </c>
      <c r="G2887" s="164">
        <v>1900342</v>
      </c>
      <c r="H2887" s="164">
        <v>18482</v>
      </c>
      <c r="I2887" s="164">
        <v>1181</v>
      </c>
      <c r="J2887" s="164">
        <v>1646</v>
      </c>
    </row>
    <row r="2888" spans="1:10" ht="14.5" x14ac:dyDescent="0.35">
      <c r="A2888" s="162">
        <v>27120</v>
      </c>
      <c r="B2888" s="162" t="s">
        <v>3081</v>
      </c>
      <c r="D2888" s="163">
        <v>9</v>
      </c>
      <c r="E2888" s="163" t="s">
        <v>195</v>
      </c>
      <c r="F2888" s="162">
        <v>2021</v>
      </c>
      <c r="G2888" s="164">
        <v>164478</v>
      </c>
      <c r="H2888" s="164">
        <v>2849</v>
      </c>
      <c r="I2888" s="164">
        <v>332</v>
      </c>
      <c r="J2888" s="164">
        <v>295</v>
      </c>
    </row>
    <row r="2889" spans="1:10" ht="14.5" x14ac:dyDescent="0.35">
      <c r="A2889" s="162">
        <v>27120</v>
      </c>
      <c r="B2889" s="162" t="s">
        <v>3082</v>
      </c>
      <c r="D2889" s="163">
        <v>17.100000000000001</v>
      </c>
      <c r="E2889" s="163" t="s">
        <v>195</v>
      </c>
      <c r="F2889" s="162">
        <v>2021</v>
      </c>
      <c r="G2889" s="164">
        <v>35</v>
      </c>
      <c r="H2889" s="164">
        <v>8590</v>
      </c>
      <c r="I2889" s="164">
        <v>1107</v>
      </c>
      <c r="J2889" s="164">
        <v>747</v>
      </c>
    </row>
    <row r="2890" spans="1:10" ht="14.5" x14ac:dyDescent="0.35">
      <c r="A2890" s="162">
        <v>27120</v>
      </c>
      <c r="B2890" s="162" t="s">
        <v>3083</v>
      </c>
      <c r="D2890" s="163">
        <v>17.2</v>
      </c>
      <c r="E2890" s="163" t="s">
        <v>195</v>
      </c>
      <c r="F2890" s="162">
        <v>2021</v>
      </c>
      <c r="G2890" s="164">
        <v>0</v>
      </c>
      <c r="H2890" s="164">
        <v>152</v>
      </c>
      <c r="I2890" s="164">
        <v>7</v>
      </c>
      <c r="J2890" s="164">
        <v>11</v>
      </c>
    </row>
    <row r="2891" spans="1:10" ht="14.5" x14ac:dyDescent="0.35">
      <c r="A2891" s="162">
        <v>27120</v>
      </c>
      <c r="B2891" s="162" t="s">
        <v>3084</v>
      </c>
      <c r="D2891" s="163">
        <v>19.100000000000001</v>
      </c>
      <c r="E2891" s="163" t="s">
        <v>195</v>
      </c>
      <c r="F2891" s="162">
        <v>2021</v>
      </c>
      <c r="G2891" s="164">
        <v>235248</v>
      </c>
      <c r="H2891" s="164">
        <v>362478</v>
      </c>
      <c r="I2891" s="164">
        <v>53059</v>
      </c>
      <c r="J2891" s="164">
        <v>30986</v>
      </c>
    </row>
    <row r="2892" spans="1:10" ht="14.5" x14ac:dyDescent="0.35">
      <c r="A2892" s="162">
        <v>27120</v>
      </c>
      <c r="B2892" s="162" t="s">
        <v>3085</v>
      </c>
      <c r="D2892" s="163">
        <v>19.2</v>
      </c>
      <c r="E2892" s="163" t="s">
        <v>195</v>
      </c>
      <c r="F2892" s="162">
        <v>2021</v>
      </c>
      <c r="G2892" s="164">
        <v>4841989</v>
      </c>
      <c r="H2892" s="164">
        <v>0</v>
      </c>
      <c r="I2892" s="164">
        <v>0</v>
      </c>
      <c r="J2892" s="164">
        <v>0</v>
      </c>
    </row>
    <row r="2893" spans="1:10" ht="14.5" x14ac:dyDescent="0.35">
      <c r="A2893" s="162">
        <v>27120</v>
      </c>
      <c r="B2893" s="162" t="s">
        <v>3086</v>
      </c>
      <c r="D2893" s="163">
        <v>19.3</v>
      </c>
      <c r="E2893" s="163" t="s">
        <v>195</v>
      </c>
      <c r="F2893" s="162">
        <v>2021</v>
      </c>
      <c r="G2893" s="164">
        <v>39291</v>
      </c>
      <c r="H2893" s="164">
        <v>63881</v>
      </c>
      <c r="I2893" s="164">
        <v>4913</v>
      </c>
      <c r="J2893" s="164">
        <v>6389</v>
      </c>
    </row>
    <row r="2894" spans="1:10" ht="14.5" x14ac:dyDescent="0.35">
      <c r="A2894" s="162">
        <v>27120</v>
      </c>
      <c r="B2894" s="162" t="s">
        <v>3087</v>
      </c>
      <c r="D2894" s="163">
        <v>19.399999999999999</v>
      </c>
      <c r="E2894" s="163" t="s">
        <v>195</v>
      </c>
      <c r="F2894" s="162">
        <v>2021</v>
      </c>
      <c r="G2894" s="164">
        <v>8638414</v>
      </c>
      <c r="H2894" s="164">
        <v>0</v>
      </c>
      <c r="I2894" s="164">
        <v>0</v>
      </c>
      <c r="J2894" s="164">
        <v>0</v>
      </c>
    </row>
    <row r="2895" spans="1:10" ht="14.5" x14ac:dyDescent="0.35">
      <c r="A2895" s="162">
        <v>27120</v>
      </c>
      <c r="B2895" s="162" t="s">
        <v>3088</v>
      </c>
      <c r="D2895" s="163">
        <v>21.1</v>
      </c>
      <c r="E2895" s="163" t="s">
        <v>195</v>
      </c>
      <c r="F2895" s="162">
        <v>2021</v>
      </c>
      <c r="G2895" s="164">
        <v>3111304</v>
      </c>
      <c r="H2895" s="164">
        <v>214423</v>
      </c>
      <c r="I2895" s="164">
        <v>31583</v>
      </c>
      <c r="J2895" s="164">
        <v>18461</v>
      </c>
    </row>
    <row r="2896" spans="1:10" ht="14.5" x14ac:dyDescent="0.35">
      <c r="A2896" s="162">
        <v>27120</v>
      </c>
      <c r="B2896" s="162" t="s">
        <v>3089</v>
      </c>
      <c r="D2896" s="163">
        <v>21.2</v>
      </c>
      <c r="E2896" s="163" t="s">
        <v>195</v>
      </c>
      <c r="F2896" s="162">
        <v>2021</v>
      </c>
      <c r="G2896" s="164">
        <v>1819468</v>
      </c>
      <c r="H2896" s="164">
        <v>15871</v>
      </c>
      <c r="I2896" s="164">
        <v>1150</v>
      </c>
      <c r="J2896" s="164">
        <v>1564</v>
      </c>
    </row>
    <row r="2897" spans="1:10" ht="14.5" x14ac:dyDescent="0.35">
      <c r="A2897" s="162">
        <v>27138</v>
      </c>
      <c r="B2897" s="162" t="s">
        <v>3090</v>
      </c>
      <c r="D2897" s="163">
        <v>3</v>
      </c>
      <c r="E2897" s="163" t="s">
        <v>195</v>
      </c>
      <c r="F2897" s="162">
        <v>2021</v>
      </c>
      <c r="G2897" s="164">
        <v>1069242</v>
      </c>
      <c r="H2897" s="164">
        <v>1069</v>
      </c>
      <c r="I2897" s="164">
        <v>1</v>
      </c>
      <c r="J2897" s="164">
        <v>82</v>
      </c>
    </row>
    <row r="2898" spans="1:10" ht="14.5" x14ac:dyDescent="0.35">
      <c r="A2898" s="162">
        <v>27138</v>
      </c>
      <c r="B2898" s="162" t="s">
        <v>3091</v>
      </c>
      <c r="D2898" s="163">
        <v>5.0999999999999996</v>
      </c>
      <c r="E2898" s="163" t="s">
        <v>195</v>
      </c>
      <c r="F2898" s="162">
        <v>2021</v>
      </c>
      <c r="G2898" s="164">
        <v>1130348</v>
      </c>
      <c r="H2898" s="164">
        <v>57111</v>
      </c>
      <c r="I2898" s="164">
        <v>722</v>
      </c>
      <c r="J2898" s="164">
        <v>15486</v>
      </c>
    </row>
    <row r="2899" spans="1:10" ht="14.5" x14ac:dyDescent="0.35">
      <c r="A2899" s="162">
        <v>27138</v>
      </c>
      <c r="B2899" s="162" t="s">
        <v>3092</v>
      </c>
      <c r="D2899" s="163">
        <v>5.2</v>
      </c>
      <c r="E2899" s="163" t="s">
        <v>195</v>
      </c>
      <c r="F2899" s="162">
        <v>2021</v>
      </c>
      <c r="G2899" s="164">
        <v>482338</v>
      </c>
      <c r="H2899" s="164">
        <v>27498</v>
      </c>
      <c r="I2899" s="164">
        <v>464</v>
      </c>
      <c r="J2899" s="164">
        <v>8877</v>
      </c>
    </row>
    <row r="2900" spans="1:10" ht="14.5" x14ac:dyDescent="0.35">
      <c r="A2900" s="162">
        <v>27138</v>
      </c>
      <c r="B2900" s="162" t="s">
        <v>3093</v>
      </c>
      <c r="D2900" s="163">
        <v>9</v>
      </c>
      <c r="E2900" s="163" t="s">
        <v>195</v>
      </c>
      <c r="F2900" s="162">
        <v>2021</v>
      </c>
      <c r="G2900" s="164">
        <v>83261</v>
      </c>
      <c r="H2900" s="164">
        <v>5635</v>
      </c>
      <c r="I2900" s="164">
        <v>112</v>
      </c>
      <c r="J2900" s="164">
        <v>1780</v>
      </c>
    </row>
    <row r="2901" spans="1:10" ht="14.5" x14ac:dyDescent="0.35">
      <c r="A2901" s="162">
        <v>27138</v>
      </c>
      <c r="B2901" s="162" t="s">
        <v>3094</v>
      </c>
      <c r="D2901" s="163">
        <v>17.100000000000001</v>
      </c>
      <c r="E2901" s="163" t="s">
        <v>195</v>
      </c>
      <c r="F2901" s="162">
        <v>2021</v>
      </c>
      <c r="G2901" s="164">
        <v>1382214</v>
      </c>
      <c r="H2901" s="164">
        <v>44689</v>
      </c>
      <c r="I2901" s="164">
        <v>891</v>
      </c>
      <c r="J2901" s="164">
        <v>13056</v>
      </c>
    </row>
    <row r="2902" spans="1:10" ht="14.5" x14ac:dyDescent="0.35">
      <c r="A2902" s="162">
        <v>27138</v>
      </c>
      <c r="B2902" s="162" t="s">
        <v>3095</v>
      </c>
      <c r="D2902" s="163">
        <v>17.2</v>
      </c>
      <c r="E2902" s="163" t="s">
        <v>195</v>
      </c>
      <c r="F2902" s="162">
        <v>2021</v>
      </c>
      <c r="G2902" s="164">
        <v>5348371</v>
      </c>
      <c r="H2902" s="164">
        <v>54339</v>
      </c>
      <c r="I2902" s="164">
        <v>5</v>
      </c>
      <c r="J2902" s="164">
        <v>6640</v>
      </c>
    </row>
    <row r="2903" spans="1:10" ht="14.5" x14ac:dyDescent="0.35">
      <c r="A2903" s="162">
        <v>27138</v>
      </c>
      <c r="B2903" s="162" t="s">
        <v>3096</v>
      </c>
      <c r="D2903" s="163">
        <v>19.100000000000001</v>
      </c>
      <c r="E2903" s="163" t="s">
        <v>195</v>
      </c>
      <c r="F2903" s="162">
        <v>2021</v>
      </c>
      <c r="G2903" s="164">
        <v>9546</v>
      </c>
      <c r="H2903" s="164">
        <v>6651</v>
      </c>
      <c r="I2903" s="164">
        <v>0</v>
      </c>
      <c r="J2903" s="164">
        <v>20109</v>
      </c>
    </row>
    <row r="2904" spans="1:10" ht="14.5" x14ac:dyDescent="0.35">
      <c r="A2904" s="162">
        <v>27138</v>
      </c>
      <c r="B2904" s="162" t="s">
        <v>3097</v>
      </c>
      <c r="D2904" s="163">
        <v>19.2</v>
      </c>
      <c r="E2904" s="163" t="s">
        <v>195</v>
      </c>
      <c r="F2904" s="162">
        <v>2021</v>
      </c>
      <c r="G2904" s="164">
        <v>120592</v>
      </c>
      <c r="H2904" s="164">
        <v>0</v>
      </c>
      <c r="I2904" s="164">
        <v>0</v>
      </c>
      <c r="J2904" s="164">
        <v>0</v>
      </c>
    </row>
    <row r="2905" spans="1:10" ht="14.5" x14ac:dyDescent="0.35">
      <c r="A2905" s="162">
        <v>27138</v>
      </c>
      <c r="B2905" s="162" t="s">
        <v>3098</v>
      </c>
      <c r="D2905" s="163">
        <v>19.3</v>
      </c>
      <c r="E2905" s="163" t="s">
        <v>195</v>
      </c>
      <c r="F2905" s="162">
        <v>2021</v>
      </c>
      <c r="G2905" s="164">
        <v>1218</v>
      </c>
      <c r="H2905" s="164">
        <v>14673</v>
      </c>
      <c r="I2905" s="164">
        <v>9</v>
      </c>
      <c r="J2905" s="164">
        <v>3655</v>
      </c>
    </row>
    <row r="2906" spans="1:10" ht="14.5" x14ac:dyDescent="0.35">
      <c r="A2906" s="162">
        <v>27138</v>
      </c>
      <c r="B2906" s="162" t="s">
        <v>3099</v>
      </c>
      <c r="D2906" s="163">
        <v>19.399999999999999</v>
      </c>
      <c r="E2906" s="163" t="s">
        <v>195</v>
      </c>
      <c r="F2906" s="162">
        <v>2021</v>
      </c>
      <c r="G2906" s="164">
        <v>192504</v>
      </c>
      <c r="H2906" s="164">
        <v>0</v>
      </c>
      <c r="I2906" s="164">
        <v>0</v>
      </c>
      <c r="J2906" s="164">
        <v>0</v>
      </c>
    </row>
    <row r="2907" spans="1:10" ht="14.5" x14ac:dyDescent="0.35">
      <c r="A2907" s="162">
        <v>27138</v>
      </c>
      <c r="B2907" s="162" t="s">
        <v>3100</v>
      </c>
      <c r="D2907" s="163">
        <v>21.1</v>
      </c>
      <c r="E2907" s="163" t="s">
        <v>195</v>
      </c>
      <c r="F2907" s="162">
        <v>2021</v>
      </c>
      <c r="G2907" s="164">
        <v>87173</v>
      </c>
      <c r="H2907" s="164">
        <v>3543</v>
      </c>
      <c r="I2907" s="164">
        <v>0</v>
      </c>
      <c r="J2907" s="164">
        <v>10716</v>
      </c>
    </row>
    <row r="2908" spans="1:10" ht="14.5" x14ac:dyDescent="0.35">
      <c r="A2908" s="162">
        <v>27138</v>
      </c>
      <c r="B2908" s="162" t="s">
        <v>3101</v>
      </c>
      <c r="D2908" s="163">
        <v>21.2</v>
      </c>
      <c r="E2908" s="163" t="s">
        <v>195</v>
      </c>
      <c r="F2908" s="162">
        <v>2021</v>
      </c>
      <c r="G2908" s="164">
        <v>20837</v>
      </c>
      <c r="H2908" s="164">
        <v>5797</v>
      </c>
      <c r="I2908" s="164">
        <v>3</v>
      </c>
      <c r="J2908" s="164">
        <v>1400</v>
      </c>
    </row>
    <row r="2909" spans="1:10" ht="14.5" x14ac:dyDescent="0.35">
      <c r="A2909" s="162">
        <v>27154</v>
      </c>
      <c r="B2909" s="162" t="s">
        <v>3102</v>
      </c>
      <c r="D2909" s="163">
        <v>1</v>
      </c>
      <c r="E2909" s="163" t="s">
        <v>195</v>
      </c>
      <c r="F2909" s="162">
        <v>2021</v>
      </c>
      <c r="G2909" s="164">
        <v>172917</v>
      </c>
      <c r="H2909" s="164">
        <v>5106</v>
      </c>
      <c r="I2909" s="164">
        <v>454</v>
      </c>
      <c r="J2909" s="164">
        <v>335</v>
      </c>
    </row>
    <row r="2910" spans="1:10" ht="14.5" x14ac:dyDescent="0.35">
      <c r="A2910" s="162">
        <v>27154</v>
      </c>
      <c r="B2910" s="162" t="s">
        <v>3103</v>
      </c>
      <c r="D2910" s="163">
        <v>2.1</v>
      </c>
      <c r="E2910" s="163" t="s">
        <v>195</v>
      </c>
      <c r="F2910" s="162">
        <v>2021</v>
      </c>
      <c r="G2910" s="164">
        <v>730389</v>
      </c>
      <c r="H2910" s="164">
        <v>9830</v>
      </c>
      <c r="I2910" s="164">
        <v>851</v>
      </c>
      <c r="J2910" s="164">
        <v>629</v>
      </c>
    </row>
    <row r="2911" spans="1:10" ht="14.5" x14ac:dyDescent="0.35">
      <c r="A2911" s="162">
        <v>27154</v>
      </c>
      <c r="B2911" s="162" t="s">
        <v>3104</v>
      </c>
      <c r="D2911" s="163">
        <v>5.0999999999999996</v>
      </c>
      <c r="E2911" s="163" t="s">
        <v>195</v>
      </c>
      <c r="F2911" s="162">
        <v>2021</v>
      </c>
      <c r="G2911" s="164">
        <v>3385059</v>
      </c>
      <c r="H2911" s="164">
        <v>46888</v>
      </c>
      <c r="I2911" s="164">
        <v>4336</v>
      </c>
      <c r="J2911" s="164">
        <v>3204</v>
      </c>
    </row>
    <row r="2912" spans="1:10" ht="14.5" x14ac:dyDescent="0.35">
      <c r="A2912" s="162">
        <v>27154</v>
      </c>
      <c r="B2912" s="162" t="s">
        <v>3105</v>
      </c>
      <c r="D2912" s="163">
        <v>5.2</v>
      </c>
      <c r="E2912" s="163" t="s">
        <v>195</v>
      </c>
      <c r="F2912" s="162">
        <v>2021</v>
      </c>
      <c r="G2912" s="164">
        <v>4193894</v>
      </c>
      <c r="H2912" s="164">
        <v>60514</v>
      </c>
      <c r="I2912" s="164">
        <v>5531</v>
      </c>
      <c r="J2912" s="164">
        <v>4088</v>
      </c>
    </row>
    <row r="2913" spans="1:10" ht="14.5" x14ac:dyDescent="0.35">
      <c r="A2913" s="162">
        <v>27154</v>
      </c>
      <c r="B2913" s="162" t="s">
        <v>3106</v>
      </c>
      <c r="D2913" s="163">
        <v>9</v>
      </c>
      <c r="E2913" s="163" t="s">
        <v>195</v>
      </c>
      <c r="F2913" s="162">
        <v>2021</v>
      </c>
      <c r="G2913" s="164">
        <v>4772960</v>
      </c>
      <c r="H2913" s="164">
        <v>112784</v>
      </c>
      <c r="I2913" s="164">
        <v>9834</v>
      </c>
      <c r="J2913" s="164">
        <v>7267</v>
      </c>
    </row>
    <row r="2914" spans="1:10" ht="14.5" x14ac:dyDescent="0.35">
      <c r="A2914" s="162">
        <v>27154</v>
      </c>
      <c r="B2914" s="162" t="s">
        <v>3107</v>
      </c>
      <c r="D2914" s="163">
        <v>17.100000000000001</v>
      </c>
      <c r="E2914" s="163" t="s">
        <v>195</v>
      </c>
      <c r="F2914" s="162">
        <v>2021</v>
      </c>
      <c r="G2914" s="164">
        <v>2966247</v>
      </c>
      <c r="H2914" s="164">
        <v>71416</v>
      </c>
      <c r="I2914" s="164">
        <v>6901</v>
      </c>
      <c r="J2914" s="164">
        <v>5099</v>
      </c>
    </row>
    <row r="2915" spans="1:10" ht="14.5" x14ac:dyDescent="0.35">
      <c r="A2915" s="162">
        <v>27154</v>
      </c>
      <c r="B2915" s="162" t="s">
        <v>3108</v>
      </c>
      <c r="D2915" s="163">
        <v>17.2</v>
      </c>
      <c r="E2915" s="163" t="s">
        <v>195</v>
      </c>
      <c r="F2915" s="162">
        <v>2021</v>
      </c>
      <c r="G2915" s="164">
        <v>13565120</v>
      </c>
      <c r="H2915" s="164">
        <v>198135</v>
      </c>
      <c r="I2915" s="164">
        <v>16513</v>
      </c>
      <c r="J2915" s="164">
        <v>12203</v>
      </c>
    </row>
    <row r="2916" spans="1:10" ht="14.5" x14ac:dyDescent="0.35">
      <c r="A2916" s="162">
        <v>27154</v>
      </c>
      <c r="B2916" s="162" t="s">
        <v>3109</v>
      </c>
      <c r="D2916" s="163">
        <v>18</v>
      </c>
      <c r="E2916" s="163" t="s">
        <v>195</v>
      </c>
      <c r="F2916" s="162">
        <v>2021</v>
      </c>
      <c r="G2916" s="164">
        <v>223947</v>
      </c>
      <c r="H2916" s="164">
        <v>10851</v>
      </c>
      <c r="I2916" s="164">
        <v>975</v>
      </c>
      <c r="J2916" s="164">
        <v>721</v>
      </c>
    </row>
    <row r="2917" spans="1:10" ht="14.5" x14ac:dyDescent="0.35">
      <c r="A2917" s="162">
        <v>27154</v>
      </c>
      <c r="B2917" s="162" t="s">
        <v>3110</v>
      </c>
      <c r="D2917" s="163">
        <v>19.3</v>
      </c>
      <c r="E2917" s="163" t="s">
        <v>195</v>
      </c>
      <c r="F2917" s="162">
        <v>2021</v>
      </c>
      <c r="G2917" s="164">
        <v>30187</v>
      </c>
      <c r="H2917" s="164">
        <v>71307</v>
      </c>
      <c r="I2917" s="164">
        <v>6599</v>
      </c>
      <c r="J2917" s="164">
        <v>4877</v>
      </c>
    </row>
    <row r="2918" spans="1:10" ht="14.5" x14ac:dyDescent="0.35">
      <c r="A2918" s="162">
        <v>27154</v>
      </c>
      <c r="B2918" s="162" t="s">
        <v>3111</v>
      </c>
      <c r="D2918" s="163">
        <v>19.399999999999999</v>
      </c>
      <c r="E2918" s="163" t="s">
        <v>195</v>
      </c>
      <c r="F2918" s="162">
        <v>2021</v>
      </c>
      <c r="G2918" s="164">
        <v>5768696</v>
      </c>
      <c r="H2918" s="164">
        <v>0</v>
      </c>
      <c r="I2918" s="164">
        <v>0</v>
      </c>
      <c r="J2918" s="164">
        <v>0</v>
      </c>
    </row>
    <row r="2919" spans="1:10" ht="14.5" x14ac:dyDescent="0.35">
      <c r="A2919" s="162">
        <v>27154</v>
      </c>
      <c r="B2919" s="162" t="s">
        <v>3112</v>
      </c>
      <c r="D2919" s="163">
        <v>21.2</v>
      </c>
      <c r="E2919" s="163" t="s">
        <v>195</v>
      </c>
      <c r="F2919" s="162">
        <v>2021</v>
      </c>
      <c r="G2919" s="164">
        <v>5882556</v>
      </c>
      <c r="H2919" s="164">
        <v>93853</v>
      </c>
      <c r="I2919" s="164">
        <v>8511</v>
      </c>
      <c r="J2919" s="164">
        <v>6289</v>
      </c>
    </row>
    <row r="2920" spans="1:10" ht="14.5" x14ac:dyDescent="0.35">
      <c r="A2920" s="162">
        <v>27154</v>
      </c>
      <c r="B2920" s="162" t="s">
        <v>3113</v>
      </c>
      <c r="D2920" s="163">
        <v>23</v>
      </c>
      <c r="E2920" s="163" t="s">
        <v>195</v>
      </c>
      <c r="F2920" s="162">
        <v>2021</v>
      </c>
      <c r="G2920" s="164">
        <v>808529</v>
      </c>
      <c r="H2920" s="164">
        <v>5540</v>
      </c>
      <c r="I2920" s="164">
        <v>527</v>
      </c>
      <c r="J2920" s="164">
        <v>390</v>
      </c>
    </row>
    <row r="2921" spans="1:10" ht="14.5" x14ac:dyDescent="0.35">
      <c r="A2921" s="162">
        <v>27154</v>
      </c>
      <c r="B2921" s="162" t="s">
        <v>3114</v>
      </c>
      <c r="D2921" s="163">
        <v>24</v>
      </c>
      <c r="E2921" s="163" t="s">
        <v>195</v>
      </c>
      <c r="F2921" s="162">
        <v>2021</v>
      </c>
      <c r="G2921" s="164">
        <v>24711491</v>
      </c>
      <c r="H2921" s="164">
        <v>191053</v>
      </c>
      <c r="I2921" s="164">
        <v>15160</v>
      </c>
      <c r="J2921" s="164">
        <v>11203</v>
      </c>
    </row>
    <row r="2922" spans="1:10" ht="14.5" x14ac:dyDescent="0.35">
      <c r="A2922" s="162">
        <v>27774</v>
      </c>
      <c r="B2922" s="162" t="s">
        <v>3115</v>
      </c>
      <c r="D2922" s="163">
        <v>4</v>
      </c>
      <c r="E2922" s="163" t="s">
        <v>195</v>
      </c>
      <c r="F2922" s="162">
        <v>2021</v>
      </c>
      <c r="G2922" s="164">
        <v>200197741</v>
      </c>
      <c r="H2922" s="164">
        <v>200198</v>
      </c>
      <c r="I2922" s="164">
        <v>0</v>
      </c>
      <c r="J2922" s="164">
        <v>12591</v>
      </c>
    </row>
    <row r="2923" spans="1:10" ht="14.5" x14ac:dyDescent="0.35">
      <c r="A2923" s="162">
        <v>27774</v>
      </c>
      <c r="B2923" s="162" t="s">
        <v>3116</v>
      </c>
      <c r="D2923" s="163">
        <v>9</v>
      </c>
      <c r="E2923" s="163" t="s">
        <v>195</v>
      </c>
      <c r="F2923" s="162">
        <v>2021</v>
      </c>
      <c r="G2923" s="164">
        <v>36348867</v>
      </c>
      <c r="H2923" s="164">
        <v>36349</v>
      </c>
      <c r="I2923" s="164">
        <v>0</v>
      </c>
      <c r="J2923" s="164">
        <v>2401</v>
      </c>
    </row>
    <row r="2924" spans="1:10" ht="14.5" x14ac:dyDescent="0.35">
      <c r="A2924" s="162">
        <v>27774</v>
      </c>
      <c r="B2924" s="162" t="s">
        <v>3117</v>
      </c>
      <c r="D2924" s="163">
        <v>17.100000000000001</v>
      </c>
      <c r="E2924" s="163" t="s">
        <v>195</v>
      </c>
      <c r="F2924" s="162">
        <v>2021</v>
      </c>
      <c r="G2924" s="164">
        <v>9635827</v>
      </c>
      <c r="H2924" s="164">
        <v>9636</v>
      </c>
      <c r="I2924" s="164">
        <v>0</v>
      </c>
      <c r="J2924" s="164">
        <v>637</v>
      </c>
    </row>
    <row r="2925" spans="1:10" ht="14.5" x14ac:dyDescent="0.35">
      <c r="A2925" s="162">
        <v>27774</v>
      </c>
      <c r="B2925" s="162" t="s">
        <v>3118</v>
      </c>
      <c r="D2925" s="163">
        <v>19.100000000000001</v>
      </c>
      <c r="E2925" s="163" t="s">
        <v>195</v>
      </c>
      <c r="F2925" s="162">
        <v>2021</v>
      </c>
      <c r="G2925" s="164">
        <v>52553</v>
      </c>
      <c r="H2925" s="164">
        <v>2542</v>
      </c>
      <c r="I2925" s="164">
        <v>0</v>
      </c>
      <c r="J2925" s="164">
        <v>179</v>
      </c>
    </row>
    <row r="2926" spans="1:10" ht="14.5" x14ac:dyDescent="0.35">
      <c r="A2926" s="162">
        <v>27774</v>
      </c>
      <c r="B2926" s="162" t="s">
        <v>3119</v>
      </c>
      <c r="D2926" s="163">
        <v>19.2</v>
      </c>
      <c r="E2926" s="163" t="s">
        <v>195</v>
      </c>
      <c r="F2926" s="162">
        <v>2021</v>
      </c>
      <c r="G2926" s="164">
        <v>2489576</v>
      </c>
      <c r="H2926" s="164">
        <v>0</v>
      </c>
      <c r="I2926" s="164">
        <v>0</v>
      </c>
      <c r="J2926" s="164">
        <v>0</v>
      </c>
    </row>
    <row r="2927" spans="1:10" ht="14.5" x14ac:dyDescent="0.35">
      <c r="A2927" s="162">
        <v>27774</v>
      </c>
      <c r="B2927" s="162" t="s">
        <v>3120</v>
      </c>
      <c r="D2927" s="163">
        <v>21.1</v>
      </c>
      <c r="E2927" s="163" t="s">
        <v>195</v>
      </c>
      <c r="F2927" s="162">
        <v>2021</v>
      </c>
      <c r="G2927" s="164">
        <v>3220416</v>
      </c>
      <c r="H2927" s="164">
        <v>3220</v>
      </c>
      <c r="I2927" s="164">
        <v>0</v>
      </c>
      <c r="J2927" s="164">
        <v>219</v>
      </c>
    </row>
    <row r="2928" spans="1:10" ht="14.5" x14ac:dyDescent="0.35">
      <c r="A2928" s="162">
        <v>27820</v>
      </c>
      <c r="B2928" s="162" t="s">
        <v>3121</v>
      </c>
      <c r="D2928" s="163">
        <v>9</v>
      </c>
      <c r="E2928" s="163" t="s">
        <v>195</v>
      </c>
      <c r="F2928" s="162">
        <v>2021</v>
      </c>
      <c r="G2928" s="164">
        <v>738</v>
      </c>
      <c r="H2928" s="164">
        <v>1</v>
      </c>
      <c r="I2928" s="164">
        <v>0</v>
      </c>
      <c r="J2928" s="164">
        <v>0</v>
      </c>
    </row>
    <row r="2929" spans="1:10" ht="14.5" x14ac:dyDescent="0.35">
      <c r="A2929" s="162">
        <v>27820</v>
      </c>
      <c r="B2929" s="162" t="s">
        <v>3122</v>
      </c>
      <c r="D2929" s="163">
        <v>19.100000000000001</v>
      </c>
      <c r="E2929" s="163" t="s">
        <v>195</v>
      </c>
      <c r="F2929" s="162">
        <v>2021</v>
      </c>
      <c r="G2929" s="164">
        <v>335324</v>
      </c>
      <c r="H2929" s="164">
        <v>6311</v>
      </c>
      <c r="I2929" s="164">
        <v>502</v>
      </c>
      <c r="J2929" s="164">
        <v>291</v>
      </c>
    </row>
    <row r="2930" spans="1:10" ht="14.5" x14ac:dyDescent="0.35">
      <c r="A2930" s="162">
        <v>27820</v>
      </c>
      <c r="B2930" s="162" t="s">
        <v>3123</v>
      </c>
      <c r="D2930" s="163">
        <v>19.2</v>
      </c>
      <c r="E2930" s="163" t="s">
        <v>195</v>
      </c>
      <c r="F2930" s="162">
        <v>2021</v>
      </c>
      <c r="G2930" s="164">
        <v>5975664</v>
      </c>
      <c r="H2930" s="164">
        <v>0</v>
      </c>
      <c r="I2930" s="164">
        <v>0</v>
      </c>
      <c r="J2930" s="164">
        <v>0</v>
      </c>
    </row>
    <row r="2931" spans="1:10" ht="14.5" x14ac:dyDescent="0.35">
      <c r="A2931" s="162">
        <v>27820</v>
      </c>
      <c r="B2931" s="162" t="s">
        <v>3124</v>
      </c>
      <c r="D2931" s="163">
        <v>19.3</v>
      </c>
      <c r="E2931" s="163" t="s">
        <v>195</v>
      </c>
      <c r="F2931" s="162">
        <v>2021</v>
      </c>
      <c r="G2931" s="164">
        <v>192673</v>
      </c>
      <c r="H2931" s="164">
        <v>9188</v>
      </c>
      <c r="I2931" s="164">
        <v>651</v>
      </c>
      <c r="J2931" s="164">
        <v>356</v>
      </c>
    </row>
    <row r="2932" spans="1:10" ht="14.5" x14ac:dyDescent="0.35">
      <c r="A2932" s="162">
        <v>27820</v>
      </c>
      <c r="B2932" s="162" t="s">
        <v>3125</v>
      </c>
      <c r="D2932" s="163">
        <v>19.399999999999999</v>
      </c>
      <c r="E2932" s="163" t="s">
        <v>195</v>
      </c>
      <c r="F2932" s="162">
        <v>2021</v>
      </c>
      <c r="G2932" s="164">
        <v>8995480</v>
      </c>
      <c r="H2932" s="164">
        <v>0</v>
      </c>
      <c r="I2932" s="164">
        <v>0</v>
      </c>
      <c r="J2932" s="164">
        <v>0</v>
      </c>
    </row>
    <row r="2933" spans="1:10" ht="14.5" x14ac:dyDescent="0.35">
      <c r="A2933" s="162">
        <v>27820</v>
      </c>
      <c r="B2933" s="162" t="s">
        <v>3126</v>
      </c>
      <c r="D2933" s="163">
        <v>21.1</v>
      </c>
      <c r="E2933" s="163" t="s">
        <v>195</v>
      </c>
      <c r="F2933" s="162">
        <v>2021</v>
      </c>
      <c r="G2933" s="164">
        <v>7492695</v>
      </c>
      <c r="H2933" s="164">
        <v>7493</v>
      </c>
      <c r="I2933" s="164">
        <v>587</v>
      </c>
      <c r="J2933" s="164">
        <v>335</v>
      </c>
    </row>
    <row r="2934" spans="1:10" ht="14.5" x14ac:dyDescent="0.35">
      <c r="A2934" s="162">
        <v>27820</v>
      </c>
      <c r="B2934" s="162" t="s">
        <v>3127</v>
      </c>
      <c r="D2934" s="163">
        <v>21.2</v>
      </c>
      <c r="E2934" s="163" t="s">
        <v>195</v>
      </c>
      <c r="F2934" s="162">
        <v>2021</v>
      </c>
      <c r="G2934" s="164">
        <v>6539976</v>
      </c>
      <c r="H2934" s="164">
        <v>6540</v>
      </c>
      <c r="I2934" s="164">
        <v>461</v>
      </c>
      <c r="J2934" s="164">
        <v>251</v>
      </c>
    </row>
    <row r="2935" spans="1:10" ht="14.5" x14ac:dyDescent="0.35">
      <c r="A2935" s="162">
        <v>27847</v>
      </c>
      <c r="B2935" s="162" t="s">
        <v>3128</v>
      </c>
      <c r="D2935" s="163">
        <v>9</v>
      </c>
      <c r="E2935" s="163" t="s">
        <v>195</v>
      </c>
      <c r="F2935" s="162">
        <v>2021</v>
      </c>
      <c r="G2935" s="164">
        <v>10925</v>
      </c>
      <c r="H2935" s="164">
        <v>21922</v>
      </c>
      <c r="I2935" s="164">
        <v>126</v>
      </c>
      <c r="J2935" s="164">
        <v>2346</v>
      </c>
    </row>
    <row r="2936" spans="1:10" ht="14.5" x14ac:dyDescent="0.35">
      <c r="A2936" s="162">
        <v>27855</v>
      </c>
      <c r="B2936" s="162" t="s">
        <v>3129</v>
      </c>
      <c r="D2936" s="163">
        <v>5.0999999999999996</v>
      </c>
      <c r="E2936" s="163" t="s">
        <v>195</v>
      </c>
      <c r="F2936" s="162">
        <v>2021</v>
      </c>
      <c r="G2936" s="164">
        <v>1365177</v>
      </c>
      <c r="H2936" s="164">
        <v>5820</v>
      </c>
      <c r="I2936" s="164">
        <v>291</v>
      </c>
      <c r="J2936" s="164">
        <v>268</v>
      </c>
    </row>
    <row r="2937" spans="1:10" ht="14.5" x14ac:dyDescent="0.35">
      <c r="A2937" s="162">
        <v>27855</v>
      </c>
      <c r="B2937" s="162" t="s">
        <v>3130</v>
      </c>
      <c r="D2937" s="163">
        <v>5.2</v>
      </c>
      <c r="E2937" s="163" t="s">
        <v>195</v>
      </c>
      <c r="F2937" s="162">
        <v>2021</v>
      </c>
      <c r="G2937" s="164">
        <v>1383227</v>
      </c>
      <c r="H2937" s="164">
        <v>23073</v>
      </c>
      <c r="I2937" s="164">
        <v>1095</v>
      </c>
      <c r="J2937" s="164">
        <v>1075</v>
      </c>
    </row>
    <row r="2938" spans="1:10" ht="14.5" x14ac:dyDescent="0.35">
      <c r="A2938" s="162">
        <v>27855</v>
      </c>
      <c r="B2938" s="162" t="s">
        <v>3131</v>
      </c>
      <c r="D2938" s="163">
        <v>9</v>
      </c>
      <c r="E2938" s="163" t="s">
        <v>195</v>
      </c>
      <c r="F2938" s="162">
        <v>2021</v>
      </c>
      <c r="G2938" s="164">
        <v>75105</v>
      </c>
      <c r="H2938" s="164">
        <v>369</v>
      </c>
      <c r="I2938" s="164">
        <v>19</v>
      </c>
      <c r="J2938" s="164">
        <v>18</v>
      </c>
    </row>
    <row r="2939" spans="1:10" ht="14.5" x14ac:dyDescent="0.35">
      <c r="A2939" s="162">
        <v>27855</v>
      </c>
      <c r="B2939" s="162" t="s">
        <v>3132</v>
      </c>
      <c r="D2939" s="163">
        <v>17.100000000000001</v>
      </c>
      <c r="E2939" s="163" t="s">
        <v>195</v>
      </c>
      <c r="F2939" s="162">
        <v>2021</v>
      </c>
      <c r="G2939" s="164">
        <v>861185</v>
      </c>
      <c r="H2939" s="164">
        <v>10260</v>
      </c>
      <c r="I2939" s="164">
        <v>336</v>
      </c>
      <c r="J2939" s="164">
        <v>268</v>
      </c>
    </row>
    <row r="2940" spans="1:10" ht="14.5" x14ac:dyDescent="0.35">
      <c r="A2940" s="162">
        <v>27855</v>
      </c>
      <c r="B2940" s="162" t="s">
        <v>3133</v>
      </c>
      <c r="D2940" s="163">
        <v>17.2</v>
      </c>
      <c r="E2940" s="163" t="s">
        <v>195</v>
      </c>
      <c r="F2940" s="162">
        <v>2021</v>
      </c>
      <c r="G2940" s="164">
        <v>0</v>
      </c>
      <c r="H2940" s="164">
        <v>950</v>
      </c>
      <c r="I2940" s="164">
        <v>41</v>
      </c>
      <c r="J2940" s="164">
        <v>39</v>
      </c>
    </row>
    <row r="2941" spans="1:10" ht="14.5" x14ac:dyDescent="0.35">
      <c r="A2941" s="162">
        <v>27855</v>
      </c>
      <c r="B2941" s="162" t="s">
        <v>3134</v>
      </c>
      <c r="D2941" s="163">
        <v>18</v>
      </c>
      <c r="E2941" s="163" t="s">
        <v>195</v>
      </c>
      <c r="F2941" s="162">
        <v>2021</v>
      </c>
      <c r="G2941" s="164">
        <v>17122</v>
      </c>
      <c r="H2941" s="164">
        <v>859</v>
      </c>
      <c r="I2941" s="164">
        <v>-6</v>
      </c>
      <c r="J2941" s="164">
        <v>1</v>
      </c>
    </row>
    <row r="2942" spans="1:10" ht="14.5" x14ac:dyDescent="0.35">
      <c r="A2942" s="162">
        <v>27855</v>
      </c>
      <c r="B2942" s="162" t="s">
        <v>3135</v>
      </c>
      <c r="D2942" s="163">
        <v>19.3</v>
      </c>
      <c r="E2942" s="163" t="s">
        <v>195</v>
      </c>
      <c r="F2942" s="162">
        <v>2021</v>
      </c>
      <c r="G2942" s="164">
        <v>11501</v>
      </c>
      <c r="H2942" s="164">
        <v>23182</v>
      </c>
      <c r="I2942" s="164">
        <v>965</v>
      </c>
      <c r="J2942" s="164">
        <v>909</v>
      </c>
    </row>
    <row r="2943" spans="1:10" ht="14.5" x14ac:dyDescent="0.35">
      <c r="A2943" s="162">
        <v>27855</v>
      </c>
      <c r="B2943" s="162" t="s">
        <v>3136</v>
      </c>
      <c r="D2943" s="163">
        <v>19.399999999999999</v>
      </c>
      <c r="E2943" s="163" t="s">
        <v>195</v>
      </c>
      <c r="F2943" s="162">
        <v>2021</v>
      </c>
      <c r="G2943" s="164">
        <v>1742113</v>
      </c>
      <c r="H2943" s="164">
        <v>0</v>
      </c>
      <c r="I2943" s="164">
        <v>0</v>
      </c>
      <c r="J2943" s="164">
        <v>0</v>
      </c>
    </row>
    <row r="2944" spans="1:10" ht="14.5" x14ac:dyDescent="0.35">
      <c r="A2944" s="162">
        <v>27855</v>
      </c>
      <c r="B2944" s="162" t="s">
        <v>3137</v>
      </c>
      <c r="D2944" s="163">
        <v>21.2</v>
      </c>
      <c r="E2944" s="163" t="s">
        <v>195</v>
      </c>
      <c r="F2944" s="162">
        <v>2021</v>
      </c>
      <c r="G2944" s="164">
        <v>969371</v>
      </c>
      <c r="H2944" s="164">
        <v>12294</v>
      </c>
      <c r="I2944" s="164">
        <v>515</v>
      </c>
      <c r="J2944" s="164">
        <v>425</v>
      </c>
    </row>
    <row r="2945" spans="1:10" ht="14.5" x14ac:dyDescent="0.35">
      <c r="A2945" s="162">
        <v>27855</v>
      </c>
      <c r="B2945" s="162" t="s">
        <v>3138</v>
      </c>
      <c r="D2945" s="163">
        <v>23</v>
      </c>
      <c r="E2945" s="163" t="s">
        <v>195</v>
      </c>
      <c r="F2945" s="162">
        <v>2021</v>
      </c>
      <c r="G2945" s="164">
        <v>3011</v>
      </c>
      <c r="H2945" s="164">
        <v>163</v>
      </c>
      <c r="I2945" s="164">
        <v>7</v>
      </c>
      <c r="J2945" s="164">
        <v>6</v>
      </c>
    </row>
    <row r="2946" spans="1:10" ht="14.5" x14ac:dyDescent="0.35">
      <c r="A2946" s="162">
        <v>27863</v>
      </c>
      <c r="B2946" s="162" t="s">
        <v>3139</v>
      </c>
      <c r="D2946" s="163">
        <v>19.100000000000001</v>
      </c>
      <c r="E2946" s="163" t="s">
        <v>195</v>
      </c>
      <c r="F2946" s="162">
        <v>2021</v>
      </c>
      <c r="G2946" s="164">
        <v>4249674</v>
      </c>
      <c r="H2946" s="164">
        <v>116587</v>
      </c>
      <c r="I2946" s="164">
        <v>7583</v>
      </c>
      <c r="J2946" s="164">
        <v>121</v>
      </c>
    </row>
    <row r="2947" spans="1:10" ht="14.5" x14ac:dyDescent="0.35">
      <c r="A2947" s="162">
        <v>27863</v>
      </c>
      <c r="B2947" s="162" t="s">
        <v>3140</v>
      </c>
      <c r="D2947" s="163">
        <v>19.2</v>
      </c>
      <c r="E2947" s="163" t="s">
        <v>195</v>
      </c>
      <c r="F2947" s="162">
        <v>2021</v>
      </c>
      <c r="G2947" s="164">
        <v>112337560</v>
      </c>
      <c r="H2947" s="164">
        <v>0</v>
      </c>
      <c r="I2947" s="164">
        <v>0</v>
      </c>
      <c r="J2947" s="164">
        <v>0</v>
      </c>
    </row>
    <row r="2948" spans="1:10" ht="14.5" x14ac:dyDescent="0.35">
      <c r="A2948" s="162">
        <v>27863</v>
      </c>
      <c r="B2948" s="162" t="s">
        <v>3141</v>
      </c>
      <c r="D2948" s="163">
        <v>19.3</v>
      </c>
      <c r="E2948" s="163" t="s">
        <v>195</v>
      </c>
      <c r="F2948" s="162">
        <v>2021</v>
      </c>
      <c r="G2948" s="164">
        <v>68862</v>
      </c>
      <c r="H2948" s="164">
        <v>16700</v>
      </c>
      <c r="I2948" s="164">
        <v>1086</v>
      </c>
      <c r="J2948" s="164">
        <v>17</v>
      </c>
    </row>
    <row r="2949" spans="1:10" ht="14.5" x14ac:dyDescent="0.35">
      <c r="A2949" s="162">
        <v>27863</v>
      </c>
      <c r="B2949" s="162" t="s">
        <v>3142</v>
      </c>
      <c r="D2949" s="163">
        <v>19.399999999999999</v>
      </c>
      <c r="E2949" s="163" t="s">
        <v>195</v>
      </c>
      <c r="F2949" s="162">
        <v>2021</v>
      </c>
      <c r="G2949" s="164">
        <v>16631251</v>
      </c>
      <c r="H2949" s="164">
        <v>0</v>
      </c>
      <c r="I2949" s="164">
        <v>0</v>
      </c>
      <c r="J2949" s="164">
        <v>0</v>
      </c>
    </row>
    <row r="2950" spans="1:10" ht="14.5" x14ac:dyDescent="0.35">
      <c r="A2950" s="162">
        <v>27863</v>
      </c>
      <c r="B2950" s="162" t="s">
        <v>3143</v>
      </c>
      <c r="D2950" s="163">
        <v>21.1</v>
      </c>
      <c r="E2950" s="163" t="s">
        <v>195</v>
      </c>
      <c r="F2950" s="162">
        <v>2021</v>
      </c>
      <c r="G2950" s="164">
        <v>82596764</v>
      </c>
      <c r="H2950" s="164">
        <v>82597</v>
      </c>
      <c r="I2950" s="164">
        <v>5372</v>
      </c>
      <c r="J2950" s="164">
        <v>86</v>
      </c>
    </row>
    <row r="2951" spans="1:10" ht="14.5" x14ac:dyDescent="0.35">
      <c r="A2951" s="162">
        <v>27863</v>
      </c>
      <c r="B2951" s="162" t="s">
        <v>3144</v>
      </c>
      <c r="D2951" s="163">
        <v>21.2</v>
      </c>
      <c r="E2951" s="163" t="s">
        <v>195</v>
      </c>
      <c r="F2951" s="162">
        <v>2021</v>
      </c>
      <c r="G2951" s="164">
        <v>34410816</v>
      </c>
      <c r="H2951" s="164">
        <v>34411</v>
      </c>
      <c r="I2951" s="164">
        <v>2238</v>
      </c>
      <c r="J2951" s="164">
        <v>36</v>
      </c>
    </row>
    <row r="2952" spans="1:10" ht="14.5" x14ac:dyDescent="0.35">
      <c r="A2952" s="162">
        <v>27928</v>
      </c>
      <c r="B2952" s="162" t="s">
        <v>3145</v>
      </c>
      <c r="D2952" s="163">
        <v>9</v>
      </c>
      <c r="E2952" s="163" t="s">
        <v>195</v>
      </c>
      <c r="F2952" s="162">
        <v>2021</v>
      </c>
      <c r="G2952" s="164">
        <v>3878660</v>
      </c>
      <c r="H2952" s="164">
        <v>0</v>
      </c>
      <c r="I2952" s="164">
        <v>0</v>
      </c>
      <c r="J2952" s="164">
        <v>0</v>
      </c>
    </row>
    <row r="2953" spans="1:10" ht="14.5" x14ac:dyDescent="0.35">
      <c r="A2953" s="162">
        <v>27998</v>
      </c>
      <c r="B2953" s="162" t="s">
        <v>3146</v>
      </c>
      <c r="D2953" s="163">
        <v>4</v>
      </c>
      <c r="E2953" s="163" t="s">
        <v>195</v>
      </c>
      <c r="F2953" s="162">
        <v>2021</v>
      </c>
      <c r="G2953" s="164">
        <v>129609833</v>
      </c>
      <c r="H2953" s="164">
        <v>1293342</v>
      </c>
      <c r="I2953" s="164">
        <v>34168</v>
      </c>
      <c r="J2953" s="164">
        <v>76051</v>
      </c>
    </row>
    <row r="2954" spans="1:10" ht="14.5" x14ac:dyDescent="0.35">
      <c r="A2954" s="162">
        <v>27998</v>
      </c>
      <c r="B2954" s="162" t="s">
        <v>3147</v>
      </c>
      <c r="D2954" s="163">
        <v>9</v>
      </c>
      <c r="E2954" s="163" t="s">
        <v>195</v>
      </c>
      <c r="F2954" s="162">
        <v>2021</v>
      </c>
      <c r="G2954" s="164">
        <v>619527</v>
      </c>
      <c r="H2954" s="164">
        <v>9266</v>
      </c>
      <c r="I2954" s="164">
        <v>344</v>
      </c>
      <c r="J2954" s="164">
        <v>765</v>
      </c>
    </row>
    <row r="2955" spans="1:10" ht="14.5" x14ac:dyDescent="0.35">
      <c r="A2955" s="162">
        <v>27998</v>
      </c>
      <c r="B2955" s="162" t="s">
        <v>3148</v>
      </c>
      <c r="D2955" s="163">
        <v>17.100000000000001</v>
      </c>
      <c r="E2955" s="163" t="s">
        <v>195</v>
      </c>
      <c r="F2955" s="162">
        <v>2021</v>
      </c>
      <c r="G2955" s="164">
        <v>398475</v>
      </c>
      <c r="H2955" s="164">
        <v>6240</v>
      </c>
      <c r="I2955" s="164">
        <v>174</v>
      </c>
      <c r="J2955" s="164">
        <v>386</v>
      </c>
    </row>
    <row r="2956" spans="1:10" ht="14.5" x14ac:dyDescent="0.35">
      <c r="A2956" s="162">
        <v>27998</v>
      </c>
      <c r="B2956" s="162" t="s">
        <v>3149</v>
      </c>
      <c r="D2956" s="163">
        <v>19.100000000000001</v>
      </c>
      <c r="E2956" s="163" t="s">
        <v>195</v>
      </c>
      <c r="F2956" s="162">
        <v>2021</v>
      </c>
      <c r="G2956" s="164">
        <v>765736</v>
      </c>
      <c r="H2956" s="164">
        <v>300156</v>
      </c>
      <c r="I2956" s="164">
        <v>8982</v>
      </c>
      <c r="J2956" s="164">
        <v>19993</v>
      </c>
    </row>
    <row r="2957" spans="1:10" ht="14.5" x14ac:dyDescent="0.35">
      <c r="A2957" s="162">
        <v>27998</v>
      </c>
      <c r="B2957" s="162" t="s">
        <v>3150</v>
      </c>
      <c r="D2957" s="163">
        <v>19.2</v>
      </c>
      <c r="E2957" s="163" t="s">
        <v>195</v>
      </c>
      <c r="F2957" s="162">
        <v>2021</v>
      </c>
      <c r="G2957" s="164">
        <v>15568650</v>
      </c>
      <c r="H2957" s="164">
        <v>0</v>
      </c>
      <c r="I2957" s="164">
        <v>0</v>
      </c>
      <c r="J2957" s="164">
        <v>0</v>
      </c>
    </row>
    <row r="2958" spans="1:10" ht="14.5" x14ac:dyDescent="0.35">
      <c r="A2958" s="162">
        <v>27998</v>
      </c>
      <c r="B2958" s="162" t="s">
        <v>3151</v>
      </c>
      <c r="D2958" s="163">
        <v>21.1</v>
      </c>
      <c r="E2958" s="163" t="s">
        <v>195</v>
      </c>
      <c r="F2958" s="162">
        <v>2021</v>
      </c>
      <c r="G2958" s="164">
        <v>16153263</v>
      </c>
      <c r="H2958" s="164">
        <v>236700</v>
      </c>
      <c r="I2958" s="164">
        <v>6951</v>
      </c>
      <c r="J2958" s="164">
        <v>15471</v>
      </c>
    </row>
    <row r="2959" spans="1:10" ht="14.5" x14ac:dyDescent="0.35">
      <c r="A2959" s="162">
        <v>28223</v>
      </c>
      <c r="B2959" s="162" t="s">
        <v>3152</v>
      </c>
      <c r="D2959" s="163">
        <v>1</v>
      </c>
      <c r="E2959" s="163" t="s">
        <v>195</v>
      </c>
      <c r="F2959" s="162">
        <v>2021</v>
      </c>
      <c r="G2959" s="164">
        <v>1674725</v>
      </c>
      <c r="H2959" s="164">
        <v>22817</v>
      </c>
      <c r="I2959" s="164">
        <v>901</v>
      </c>
      <c r="J2959" s="164">
        <v>1154</v>
      </c>
    </row>
    <row r="2960" spans="1:10" ht="14.5" x14ac:dyDescent="0.35">
      <c r="A2960" s="162">
        <v>28223</v>
      </c>
      <c r="B2960" s="162" t="s">
        <v>3153</v>
      </c>
      <c r="D2960" s="163">
        <v>2.1</v>
      </c>
      <c r="E2960" s="163" t="s">
        <v>195</v>
      </c>
      <c r="F2960" s="162">
        <v>2021</v>
      </c>
      <c r="G2960" s="164">
        <v>164564</v>
      </c>
      <c r="H2960" s="164">
        <v>2490</v>
      </c>
      <c r="I2960" s="164">
        <v>111</v>
      </c>
      <c r="J2960" s="164">
        <v>183</v>
      </c>
    </row>
    <row r="2961" spans="1:10" ht="14.5" x14ac:dyDescent="0.35">
      <c r="A2961" s="162">
        <v>28223</v>
      </c>
      <c r="B2961" s="162" t="s">
        <v>3154</v>
      </c>
      <c r="D2961" s="163">
        <v>3</v>
      </c>
      <c r="E2961" s="163" t="s">
        <v>195</v>
      </c>
      <c r="F2961" s="162">
        <v>2021</v>
      </c>
      <c r="G2961" s="164">
        <v>28934911</v>
      </c>
      <c r="H2961" s="164">
        <v>527164</v>
      </c>
      <c r="I2961" s="164">
        <v>26662</v>
      </c>
      <c r="J2961" s="164">
        <v>41719</v>
      </c>
    </row>
    <row r="2962" spans="1:10" ht="14.5" x14ac:dyDescent="0.35">
      <c r="A2962" s="162">
        <v>28223</v>
      </c>
      <c r="B2962" s="162" t="s">
        <v>3155</v>
      </c>
      <c r="D2962" s="163">
        <v>5.0999999999999996</v>
      </c>
      <c r="E2962" s="163" t="s">
        <v>195</v>
      </c>
      <c r="F2962" s="162">
        <v>2021</v>
      </c>
      <c r="G2962" s="164">
        <v>7428808</v>
      </c>
      <c r="H2962" s="164">
        <v>133444</v>
      </c>
      <c r="I2962" s="164">
        <v>6310</v>
      </c>
      <c r="J2962" s="164">
        <v>9435</v>
      </c>
    </row>
    <row r="2963" spans="1:10" ht="14.5" x14ac:dyDescent="0.35">
      <c r="A2963" s="162">
        <v>28223</v>
      </c>
      <c r="B2963" s="162" t="s">
        <v>3156</v>
      </c>
      <c r="D2963" s="163">
        <v>5.2</v>
      </c>
      <c r="E2963" s="163" t="s">
        <v>195</v>
      </c>
      <c r="F2963" s="162">
        <v>2021</v>
      </c>
      <c r="G2963" s="164">
        <v>518139</v>
      </c>
      <c r="H2963" s="164">
        <v>14509</v>
      </c>
      <c r="I2963" s="164">
        <v>716</v>
      </c>
      <c r="J2963" s="164">
        <v>1051</v>
      </c>
    </row>
    <row r="2964" spans="1:10" ht="14.5" x14ac:dyDescent="0.35">
      <c r="A2964" s="162">
        <v>28223</v>
      </c>
      <c r="B2964" s="162" t="s">
        <v>3157</v>
      </c>
      <c r="D2964" s="163">
        <v>9</v>
      </c>
      <c r="E2964" s="163" t="s">
        <v>195</v>
      </c>
      <c r="F2964" s="162">
        <v>2021</v>
      </c>
      <c r="G2964" s="164">
        <v>194711</v>
      </c>
      <c r="H2964" s="164">
        <v>5070</v>
      </c>
      <c r="I2964" s="164">
        <v>220</v>
      </c>
      <c r="J2964" s="164">
        <v>343</v>
      </c>
    </row>
    <row r="2965" spans="1:10" ht="14.5" x14ac:dyDescent="0.35">
      <c r="A2965" s="162">
        <v>28223</v>
      </c>
      <c r="B2965" s="162" t="s">
        <v>3158</v>
      </c>
      <c r="D2965" s="163">
        <v>17.100000000000001</v>
      </c>
      <c r="E2965" s="163" t="s">
        <v>195</v>
      </c>
      <c r="F2965" s="162">
        <v>2021</v>
      </c>
      <c r="G2965" s="164">
        <v>4002499</v>
      </c>
      <c r="H2965" s="164">
        <v>124610</v>
      </c>
      <c r="I2965" s="164">
        <v>5646</v>
      </c>
      <c r="J2965" s="164">
        <v>8304</v>
      </c>
    </row>
    <row r="2966" spans="1:10" ht="14.5" x14ac:dyDescent="0.35">
      <c r="A2966" s="162">
        <v>28223</v>
      </c>
      <c r="B2966" s="162" t="s">
        <v>3159</v>
      </c>
      <c r="D2966" s="163">
        <v>17.2</v>
      </c>
      <c r="E2966" s="163" t="s">
        <v>195</v>
      </c>
      <c r="F2966" s="162">
        <v>2021</v>
      </c>
      <c r="G2966" s="164">
        <v>2998</v>
      </c>
      <c r="H2966" s="164">
        <v>202</v>
      </c>
      <c r="I2966" s="164">
        <v>8</v>
      </c>
      <c r="J2966" s="164">
        <v>13</v>
      </c>
    </row>
    <row r="2967" spans="1:10" ht="14.5" x14ac:dyDescent="0.35">
      <c r="A2967" s="162">
        <v>28223</v>
      </c>
      <c r="B2967" s="162" t="s">
        <v>3160</v>
      </c>
      <c r="D2967" s="163">
        <v>18</v>
      </c>
      <c r="E2967" s="163" t="s">
        <v>195</v>
      </c>
      <c r="F2967" s="162">
        <v>2021</v>
      </c>
      <c r="G2967" s="164">
        <v>1477673</v>
      </c>
      <c r="H2967" s="164">
        <v>32057</v>
      </c>
      <c r="I2967" s="164">
        <v>1389</v>
      </c>
      <c r="J2967" s="164">
        <v>1798</v>
      </c>
    </row>
    <row r="2968" spans="1:10" ht="14.5" x14ac:dyDescent="0.35">
      <c r="A2968" s="162">
        <v>28223</v>
      </c>
      <c r="B2968" s="162" t="s">
        <v>3161</v>
      </c>
      <c r="D2968" s="163">
        <v>19.100000000000001</v>
      </c>
      <c r="E2968" s="163" t="s">
        <v>195</v>
      </c>
      <c r="F2968" s="162">
        <v>2021</v>
      </c>
      <c r="G2968" s="164">
        <v>164343</v>
      </c>
      <c r="H2968" s="164">
        <v>38848</v>
      </c>
      <c r="I2968" s="164">
        <v>1516</v>
      </c>
      <c r="J2968" s="164">
        <v>3289</v>
      </c>
    </row>
    <row r="2969" spans="1:10" ht="14.5" x14ac:dyDescent="0.35">
      <c r="A2969" s="162">
        <v>28223</v>
      </c>
      <c r="B2969" s="162" t="s">
        <v>3162</v>
      </c>
      <c r="D2969" s="163">
        <v>19.2</v>
      </c>
      <c r="E2969" s="163" t="s">
        <v>195</v>
      </c>
      <c r="F2969" s="162">
        <v>2021</v>
      </c>
      <c r="G2969" s="164">
        <v>2706668</v>
      </c>
      <c r="H2969" s="164">
        <v>0</v>
      </c>
      <c r="I2969" s="164">
        <v>0</v>
      </c>
      <c r="J2969" s="164">
        <v>0</v>
      </c>
    </row>
    <row r="2970" spans="1:10" ht="14.5" x14ac:dyDescent="0.35">
      <c r="A2970" s="162">
        <v>28223</v>
      </c>
      <c r="B2970" s="162" t="s">
        <v>3163</v>
      </c>
      <c r="D2970" s="163">
        <v>19.3</v>
      </c>
      <c r="E2970" s="163" t="s">
        <v>195</v>
      </c>
      <c r="F2970" s="162">
        <v>2021</v>
      </c>
      <c r="G2970" s="164">
        <v>242019</v>
      </c>
      <c r="H2970" s="164">
        <v>228128</v>
      </c>
      <c r="I2970" s="164">
        <v>10647</v>
      </c>
      <c r="J2970" s="164">
        <v>15769</v>
      </c>
    </row>
    <row r="2971" spans="1:10" ht="14.5" x14ac:dyDescent="0.35">
      <c r="A2971" s="162">
        <v>28223</v>
      </c>
      <c r="B2971" s="162" t="s">
        <v>3164</v>
      </c>
      <c r="D2971" s="163">
        <v>19.399999999999999</v>
      </c>
      <c r="E2971" s="163" t="s">
        <v>195</v>
      </c>
      <c r="F2971" s="162">
        <v>2021</v>
      </c>
      <c r="G2971" s="164">
        <v>14377574</v>
      </c>
      <c r="H2971" s="164">
        <v>0</v>
      </c>
      <c r="I2971" s="164">
        <v>0</v>
      </c>
      <c r="J2971" s="164">
        <v>0</v>
      </c>
    </row>
    <row r="2972" spans="1:10" ht="14.5" x14ac:dyDescent="0.35">
      <c r="A2972" s="162">
        <v>28223</v>
      </c>
      <c r="B2972" s="162" t="s">
        <v>3165</v>
      </c>
      <c r="D2972" s="163">
        <v>21.1</v>
      </c>
      <c r="E2972" s="163" t="s">
        <v>195</v>
      </c>
      <c r="F2972" s="162">
        <v>2021</v>
      </c>
      <c r="G2972" s="164">
        <v>2311524</v>
      </c>
      <c r="H2972" s="164">
        <v>37742</v>
      </c>
      <c r="I2972" s="164">
        <v>1508</v>
      </c>
      <c r="J2972" s="164">
        <v>3126</v>
      </c>
    </row>
    <row r="2973" spans="1:10" ht="14.5" x14ac:dyDescent="0.35">
      <c r="A2973" s="162">
        <v>28223</v>
      </c>
      <c r="B2973" s="162" t="s">
        <v>3166</v>
      </c>
      <c r="D2973" s="163">
        <v>21.2</v>
      </c>
      <c r="E2973" s="163" t="s">
        <v>195</v>
      </c>
      <c r="F2973" s="162">
        <v>2021</v>
      </c>
      <c r="G2973" s="164">
        <v>7328080</v>
      </c>
      <c r="H2973" s="164">
        <v>105342</v>
      </c>
      <c r="I2973" s="164">
        <v>5035</v>
      </c>
      <c r="J2973" s="164">
        <v>7755</v>
      </c>
    </row>
    <row r="2974" spans="1:10" ht="14.5" x14ac:dyDescent="0.35">
      <c r="A2974" s="162">
        <v>28223</v>
      </c>
      <c r="B2974" s="162" t="s">
        <v>3167</v>
      </c>
      <c r="D2974" s="163">
        <v>23</v>
      </c>
      <c r="E2974" s="163" t="s">
        <v>195</v>
      </c>
      <c r="F2974" s="162">
        <v>2021</v>
      </c>
      <c r="G2974" s="164">
        <v>14240</v>
      </c>
      <c r="H2974" s="164">
        <v>493</v>
      </c>
      <c r="I2974" s="164">
        <v>22</v>
      </c>
      <c r="J2974" s="164">
        <v>27</v>
      </c>
    </row>
    <row r="2975" spans="1:10" ht="14.5" x14ac:dyDescent="0.35">
      <c r="A2975" s="162">
        <v>28304</v>
      </c>
      <c r="B2975" s="162" t="s">
        <v>3168</v>
      </c>
      <c r="D2975" s="163">
        <v>1</v>
      </c>
      <c r="E2975" s="163" t="s">
        <v>195</v>
      </c>
      <c r="F2975" s="162">
        <v>2021</v>
      </c>
      <c r="G2975" s="164">
        <v>660537</v>
      </c>
      <c r="H2975" s="164">
        <v>13718</v>
      </c>
      <c r="I2975" s="164">
        <v>4398</v>
      </c>
      <c r="J2975" s="164">
        <v>734</v>
      </c>
    </row>
    <row r="2976" spans="1:10" ht="14.5" x14ac:dyDescent="0.35">
      <c r="A2976" s="162">
        <v>28304</v>
      </c>
      <c r="B2976" s="162" t="s">
        <v>3169</v>
      </c>
      <c r="D2976" s="163">
        <v>2.1</v>
      </c>
      <c r="E2976" s="163" t="s">
        <v>195</v>
      </c>
      <c r="F2976" s="162">
        <v>2021</v>
      </c>
      <c r="G2976" s="164">
        <v>2571879</v>
      </c>
      <c r="H2976" s="164">
        <v>19599</v>
      </c>
      <c r="I2976" s="164">
        <v>5923</v>
      </c>
      <c r="J2976" s="164">
        <v>979</v>
      </c>
    </row>
    <row r="2977" spans="1:10" ht="14.5" x14ac:dyDescent="0.35">
      <c r="A2977" s="162">
        <v>28304</v>
      </c>
      <c r="B2977" s="162" t="s">
        <v>3170</v>
      </c>
      <c r="D2977" s="163">
        <v>5.0999999999999996</v>
      </c>
      <c r="E2977" s="163" t="s">
        <v>195</v>
      </c>
      <c r="F2977" s="162">
        <v>2021</v>
      </c>
      <c r="G2977" s="164">
        <v>903956</v>
      </c>
      <c r="H2977" s="164">
        <v>5426</v>
      </c>
      <c r="I2977" s="164">
        <v>754</v>
      </c>
      <c r="J2977" s="164">
        <v>190</v>
      </c>
    </row>
    <row r="2978" spans="1:10" ht="14.5" x14ac:dyDescent="0.35">
      <c r="A2978" s="162">
        <v>28304</v>
      </c>
      <c r="B2978" s="162" t="s">
        <v>3171</v>
      </c>
      <c r="D2978" s="163">
        <v>5.2</v>
      </c>
      <c r="E2978" s="163" t="s">
        <v>195</v>
      </c>
      <c r="F2978" s="162">
        <v>2021</v>
      </c>
      <c r="G2978" s="164">
        <v>536122</v>
      </c>
      <c r="H2978" s="164">
        <v>4143</v>
      </c>
      <c r="I2978" s="164">
        <v>630</v>
      </c>
      <c r="J2978" s="164">
        <v>162</v>
      </c>
    </row>
    <row r="2979" spans="1:10" ht="14.5" x14ac:dyDescent="0.35">
      <c r="A2979" s="162">
        <v>28304</v>
      </c>
      <c r="B2979" s="162" t="s">
        <v>3172</v>
      </c>
      <c r="D2979" s="163">
        <v>9</v>
      </c>
      <c r="E2979" s="163" t="s">
        <v>195</v>
      </c>
      <c r="F2979" s="162">
        <v>2021</v>
      </c>
      <c r="G2979" s="164">
        <v>787843</v>
      </c>
      <c r="H2979" s="164">
        <v>8676</v>
      </c>
      <c r="I2979" s="164">
        <v>2781</v>
      </c>
      <c r="J2979" s="164">
        <v>574</v>
      </c>
    </row>
    <row r="2980" spans="1:10" ht="14.5" x14ac:dyDescent="0.35">
      <c r="A2980" s="162">
        <v>28304</v>
      </c>
      <c r="B2980" s="162" t="s">
        <v>3173</v>
      </c>
      <c r="D2980" s="163">
        <v>17.100000000000001</v>
      </c>
      <c r="E2980" s="163" t="s">
        <v>195</v>
      </c>
      <c r="F2980" s="162">
        <v>2021</v>
      </c>
      <c r="G2980" s="164">
        <v>3414488</v>
      </c>
      <c r="H2980" s="164">
        <v>73086</v>
      </c>
      <c r="I2980" s="164">
        <v>9934</v>
      </c>
      <c r="J2980" s="164">
        <v>3367</v>
      </c>
    </row>
    <row r="2981" spans="1:10" ht="14.5" x14ac:dyDescent="0.35">
      <c r="A2981" s="162">
        <v>28304</v>
      </c>
      <c r="B2981" s="162" t="s">
        <v>3174</v>
      </c>
      <c r="D2981" s="163">
        <v>17.2</v>
      </c>
      <c r="E2981" s="163" t="s">
        <v>195</v>
      </c>
      <c r="F2981" s="162">
        <v>2021</v>
      </c>
      <c r="G2981" s="164">
        <v>208988</v>
      </c>
      <c r="H2981" s="164">
        <v>4905</v>
      </c>
      <c r="I2981" s="164">
        <v>1157</v>
      </c>
      <c r="J2981" s="164">
        <v>576</v>
      </c>
    </row>
    <row r="2982" spans="1:10" ht="14.5" x14ac:dyDescent="0.35">
      <c r="A2982" s="162">
        <v>28304</v>
      </c>
      <c r="B2982" s="162" t="s">
        <v>3175</v>
      </c>
      <c r="D2982" s="163">
        <v>18</v>
      </c>
      <c r="E2982" s="163" t="s">
        <v>195</v>
      </c>
      <c r="F2982" s="162">
        <v>2021</v>
      </c>
      <c r="G2982" s="164">
        <v>559237</v>
      </c>
      <c r="H2982" s="164">
        <v>6088</v>
      </c>
      <c r="I2982" s="164">
        <v>958</v>
      </c>
      <c r="J2982" s="164">
        <v>373</v>
      </c>
    </row>
    <row r="2983" spans="1:10" ht="14.5" x14ac:dyDescent="0.35">
      <c r="A2983" s="162">
        <v>28304</v>
      </c>
      <c r="B2983" s="162" t="s">
        <v>3176</v>
      </c>
      <c r="D2983" s="163">
        <v>19.3</v>
      </c>
      <c r="E2983" s="163" t="s">
        <v>195</v>
      </c>
      <c r="F2983" s="162">
        <v>2021</v>
      </c>
      <c r="G2983" s="164">
        <v>27253</v>
      </c>
      <c r="H2983" s="164">
        <v>71872</v>
      </c>
      <c r="I2983" s="164">
        <v>11743</v>
      </c>
      <c r="J2983" s="164">
        <v>4111</v>
      </c>
    </row>
    <row r="2984" spans="1:10" ht="14.5" x14ac:dyDescent="0.35">
      <c r="A2984" s="162">
        <v>28304</v>
      </c>
      <c r="B2984" s="162" t="s">
        <v>3177</v>
      </c>
      <c r="D2984" s="163">
        <v>19.399999999999999</v>
      </c>
      <c r="E2984" s="163" t="s">
        <v>195</v>
      </c>
      <c r="F2984" s="162">
        <v>2021</v>
      </c>
      <c r="G2984" s="164">
        <v>4406864</v>
      </c>
      <c r="H2984" s="164">
        <v>0</v>
      </c>
      <c r="I2984" s="164">
        <v>0</v>
      </c>
      <c r="J2984" s="164">
        <v>0</v>
      </c>
    </row>
    <row r="2985" spans="1:10" ht="14.5" x14ac:dyDescent="0.35">
      <c r="A2985" s="162">
        <v>28304</v>
      </c>
      <c r="B2985" s="162" t="s">
        <v>3178</v>
      </c>
      <c r="D2985" s="163">
        <v>21.2</v>
      </c>
      <c r="E2985" s="163" t="s">
        <v>195</v>
      </c>
      <c r="F2985" s="162">
        <v>2021</v>
      </c>
      <c r="G2985" s="164">
        <v>2189894</v>
      </c>
      <c r="H2985" s="164">
        <v>27044</v>
      </c>
      <c r="I2985" s="164">
        <v>5581</v>
      </c>
      <c r="J2985" s="164">
        <v>2411</v>
      </c>
    </row>
    <row r="2986" spans="1:10" ht="14.5" x14ac:dyDescent="0.35">
      <c r="A2986" s="162">
        <v>28304</v>
      </c>
      <c r="B2986" s="162" t="s">
        <v>3179</v>
      </c>
      <c r="D2986" s="163">
        <v>23</v>
      </c>
      <c r="E2986" s="163" t="s">
        <v>195</v>
      </c>
      <c r="F2986" s="162">
        <v>2021</v>
      </c>
      <c r="G2986" s="164">
        <v>50790</v>
      </c>
      <c r="H2986" s="164">
        <v>2199</v>
      </c>
      <c r="I2986" s="164">
        <v>373</v>
      </c>
      <c r="J2986" s="164">
        <v>84</v>
      </c>
    </row>
    <row r="2987" spans="1:10" ht="14.5" x14ac:dyDescent="0.35">
      <c r="A2987" s="162">
        <v>28339</v>
      </c>
      <c r="B2987" s="162" t="s">
        <v>3180</v>
      </c>
      <c r="D2987" s="163">
        <v>19.100000000000001</v>
      </c>
      <c r="E2987" s="163" t="s">
        <v>195</v>
      </c>
      <c r="F2987" s="162">
        <v>2021</v>
      </c>
      <c r="G2987" s="164">
        <v>17320</v>
      </c>
      <c r="H2987" s="164">
        <v>15565</v>
      </c>
      <c r="I2987" s="164">
        <v>0</v>
      </c>
      <c r="J2987" s="164">
        <v>1170</v>
      </c>
    </row>
    <row r="2988" spans="1:10" ht="14.5" x14ac:dyDescent="0.35">
      <c r="A2988" s="162">
        <v>28339</v>
      </c>
      <c r="B2988" s="162" t="s">
        <v>3181</v>
      </c>
      <c r="D2988" s="163">
        <v>19.2</v>
      </c>
      <c r="E2988" s="163" t="s">
        <v>195</v>
      </c>
      <c r="F2988" s="162">
        <v>2021</v>
      </c>
      <c r="G2988" s="164">
        <v>13688046</v>
      </c>
      <c r="H2988" s="164">
        <v>0</v>
      </c>
      <c r="I2988" s="164">
        <v>0</v>
      </c>
      <c r="J2988" s="164">
        <v>0</v>
      </c>
    </row>
    <row r="2989" spans="1:10" ht="14.5" x14ac:dyDescent="0.35">
      <c r="A2989" s="162">
        <v>28339</v>
      </c>
      <c r="B2989" s="162" t="s">
        <v>3182</v>
      </c>
      <c r="D2989" s="163">
        <v>19.3</v>
      </c>
      <c r="E2989" s="163" t="s">
        <v>195</v>
      </c>
      <c r="F2989" s="162">
        <v>2021</v>
      </c>
      <c r="G2989" s="164">
        <v>758</v>
      </c>
      <c r="H2989" s="164">
        <v>9633</v>
      </c>
      <c r="I2989" s="164">
        <v>0</v>
      </c>
      <c r="J2989" s="164">
        <v>880</v>
      </c>
    </row>
    <row r="2990" spans="1:10" ht="14.5" x14ac:dyDescent="0.35">
      <c r="A2990" s="162">
        <v>28339</v>
      </c>
      <c r="B2990" s="162" t="s">
        <v>3183</v>
      </c>
      <c r="D2990" s="163">
        <v>19.399999999999999</v>
      </c>
      <c r="E2990" s="163" t="s">
        <v>195</v>
      </c>
      <c r="F2990" s="162">
        <v>2021</v>
      </c>
      <c r="G2990" s="164">
        <v>183390</v>
      </c>
      <c r="H2990" s="164">
        <v>0</v>
      </c>
      <c r="I2990" s="164">
        <v>0</v>
      </c>
      <c r="J2990" s="164">
        <v>0</v>
      </c>
    </row>
    <row r="2991" spans="1:10" ht="14.5" x14ac:dyDescent="0.35">
      <c r="A2991" s="162">
        <v>28339</v>
      </c>
      <c r="B2991" s="162" t="s">
        <v>3184</v>
      </c>
      <c r="D2991" s="163">
        <v>21.1</v>
      </c>
      <c r="E2991" s="163" t="s">
        <v>195</v>
      </c>
      <c r="F2991" s="162">
        <v>2021</v>
      </c>
      <c r="G2991" s="164">
        <v>3974711</v>
      </c>
      <c r="H2991" s="164">
        <v>4384</v>
      </c>
      <c r="I2991" s="164">
        <v>0</v>
      </c>
      <c r="J2991" s="164">
        <v>269</v>
      </c>
    </row>
    <row r="2992" spans="1:10" ht="14.5" x14ac:dyDescent="0.35">
      <c r="A2992" s="162">
        <v>28339</v>
      </c>
      <c r="B2992" s="162" t="s">
        <v>3185</v>
      </c>
      <c r="D2992" s="163">
        <v>21.2</v>
      </c>
      <c r="E2992" s="163" t="s">
        <v>195</v>
      </c>
      <c r="F2992" s="162">
        <v>2021</v>
      </c>
      <c r="G2992" s="164">
        <v>48709</v>
      </c>
      <c r="H2992" s="164">
        <v>1242</v>
      </c>
      <c r="I2992" s="164">
        <v>0</v>
      </c>
      <c r="J2992" s="164">
        <v>89</v>
      </c>
    </row>
    <row r="2993" spans="1:10" ht="14.5" x14ac:dyDescent="0.35">
      <c r="A2993" s="162">
        <v>28401</v>
      </c>
      <c r="B2993" s="162" t="s">
        <v>3186</v>
      </c>
      <c r="D2993" s="163">
        <v>1</v>
      </c>
      <c r="E2993" s="163" t="s">
        <v>195</v>
      </c>
      <c r="F2993" s="162">
        <v>2021</v>
      </c>
      <c r="G2993" s="164">
        <v>280409</v>
      </c>
      <c r="H2993" s="164">
        <v>7791</v>
      </c>
      <c r="I2993" s="164">
        <v>729</v>
      </c>
      <c r="J2993" s="164">
        <v>217</v>
      </c>
    </row>
    <row r="2994" spans="1:10" ht="14.5" x14ac:dyDescent="0.35">
      <c r="A2994" s="162">
        <v>28401</v>
      </c>
      <c r="B2994" s="162" t="s">
        <v>3187</v>
      </c>
      <c r="D2994" s="163">
        <v>2.1</v>
      </c>
      <c r="E2994" s="163" t="s">
        <v>195</v>
      </c>
      <c r="F2994" s="162">
        <v>2021</v>
      </c>
      <c r="G2994" s="164">
        <v>501202</v>
      </c>
      <c r="H2994" s="164">
        <v>39468</v>
      </c>
      <c r="I2994" s="164">
        <v>3258</v>
      </c>
      <c r="J2994" s="164">
        <v>1136</v>
      </c>
    </row>
    <row r="2995" spans="1:10" ht="14.5" x14ac:dyDescent="0.35">
      <c r="A2995" s="162">
        <v>28401</v>
      </c>
      <c r="B2995" s="162" t="s">
        <v>3188</v>
      </c>
      <c r="D2995" s="163">
        <v>4</v>
      </c>
      <c r="E2995" s="163" t="s">
        <v>195</v>
      </c>
      <c r="F2995" s="162">
        <v>2021</v>
      </c>
      <c r="G2995" s="164">
        <v>3218022</v>
      </c>
      <c r="H2995" s="164">
        <v>258946</v>
      </c>
      <c r="I2995" s="164">
        <v>17940</v>
      </c>
      <c r="J2995" s="164">
        <v>10547</v>
      </c>
    </row>
    <row r="2996" spans="1:10" ht="14.5" x14ac:dyDescent="0.35">
      <c r="A2996" s="162">
        <v>28401</v>
      </c>
      <c r="B2996" s="162" t="s">
        <v>3189</v>
      </c>
      <c r="D2996" s="163">
        <v>5.0999999999999996</v>
      </c>
      <c r="E2996" s="163" t="s">
        <v>195</v>
      </c>
      <c r="F2996" s="162">
        <v>2021</v>
      </c>
      <c r="G2996" s="164">
        <v>7103819</v>
      </c>
      <c r="H2996" s="164">
        <v>60691</v>
      </c>
      <c r="I2996" s="164">
        <v>1231</v>
      </c>
      <c r="J2996" s="164">
        <v>399</v>
      </c>
    </row>
    <row r="2997" spans="1:10" ht="14.5" x14ac:dyDescent="0.35">
      <c r="A2997" s="162">
        <v>28401</v>
      </c>
      <c r="B2997" s="162" t="s">
        <v>3190</v>
      </c>
      <c r="D2997" s="163">
        <v>5.2</v>
      </c>
      <c r="E2997" s="163" t="s">
        <v>195</v>
      </c>
      <c r="F2997" s="162">
        <v>2021</v>
      </c>
      <c r="G2997" s="164">
        <v>353342</v>
      </c>
      <c r="H2997" s="164">
        <v>6636</v>
      </c>
      <c r="I2997" s="164">
        <v>731</v>
      </c>
      <c r="J2997" s="164">
        <v>117</v>
      </c>
    </row>
    <row r="2998" spans="1:10" ht="14.5" x14ac:dyDescent="0.35">
      <c r="A2998" s="162">
        <v>28401</v>
      </c>
      <c r="B2998" s="162" t="s">
        <v>3191</v>
      </c>
      <c r="D2998" s="163">
        <v>9</v>
      </c>
      <c r="E2998" s="163" t="s">
        <v>195</v>
      </c>
      <c r="F2998" s="162">
        <v>2021</v>
      </c>
      <c r="G2998" s="164">
        <v>2054930</v>
      </c>
      <c r="H2998" s="164">
        <v>25679</v>
      </c>
      <c r="I2998" s="164">
        <v>1523</v>
      </c>
      <c r="J2998" s="164">
        <v>975</v>
      </c>
    </row>
    <row r="2999" spans="1:10" ht="14.5" x14ac:dyDescent="0.35">
      <c r="A2999" s="162">
        <v>28401</v>
      </c>
      <c r="B2999" s="162" t="s">
        <v>3192</v>
      </c>
      <c r="D2999" s="163">
        <v>17.100000000000001</v>
      </c>
      <c r="E2999" s="163" t="s">
        <v>195</v>
      </c>
      <c r="F2999" s="162">
        <v>2021</v>
      </c>
      <c r="G2999" s="164">
        <v>12973476</v>
      </c>
      <c r="H2999" s="164">
        <v>73199</v>
      </c>
      <c r="I2999" s="164">
        <v>2422</v>
      </c>
      <c r="J2999" s="164">
        <v>-807</v>
      </c>
    </row>
    <row r="3000" spans="1:10" ht="14.5" x14ac:dyDescent="0.35">
      <c r="A3000" s="162">
        <v>28401</v>
      </c>
      <c r="B3000" s="162" t="s">
        <v>3193</v>
      </c>
      <c r="D3000" s="163">
        <v>17.2</v>
      </c>
      <c r="E3000" s="163" t="s">
        <v>195</v>
      </c>
      <c r="F3000" s="162">
        <v>2021</v>
      </c>
      <c r="G3000" s="164">
        <v>81362</v>
      </c>
      <c r="H3000" s="164">
        <v>1722</v>
      </c>
      <c r="I3000" s="164">
        <v>45</v>
      </c>
      <c r="J3000" s="164">
        <v>21</v>
      </c>
    </row>
    <row r="3001" spans="1:10" ht="14.5" x14ac:dyDescent="0.35">
      <c r="A3001" s="162">
        <v>28401</v>
      </c>
      <c r="B3001" s="162" t="s">
        <v>3194</v>
      </c>
      <c r="D3001" s="163">
        <v>19.3</v>
      </c>
      <c r="E3001" s="163" t="s">
        <v>195</v>
      </c>
      <c r="F3001" s="162">
        <v>2021</v>
      </c>
      <c r="G3001" s="164">
        <v>5931</v>
      </c>
      <c r="H3001" s="164">
        <v>11696</v>
      </c>
      <c r="I3001" s="164">
        <v>1059</v>
      </c>
      <c r="J3001" s="164">
        <v>93</v>
      </c>
    </row>
    <row r="3002" spans="1:10" ht="14.5" x14ac:dyDescent="0.35">
      <c r="A3002" s="162">
        <v>28401</v>
      </c>
      <c r="B3002" s="162" t="s">
        <v>3195</v>
      </c>
      <c r="D3002" s="163">
        <v>19.399999999999999</v>
      </c>
      <c r="E3002" s="163" t="s">
        <v>195</v>
      </c>
      <c r="F3002" s="162">
        <v>2021</v>
      </c>
      <c r="G3002" s="164">
        <v>390900</v>
      </c>
      <c r="H3002" s="164">
        <v>0</v>
      </c>
      <c r="I3002" s="164">
        <v>0</v>
      </c>
      <c r="J3002" s="164">
        <v>0</v>
      </c>
    </row>
    <row r="3003" spans="1:10" ht="14.5" x14ac:dyDescent="0.35">
      <c r="A3003" s="162">
        <v>28401</v>
      </c>
      <c r="B3003" s="162" t="s">
        <v>3196</v>
      </c>
      <c r="D3003" s="163">
        <v>21.2</v>
      </c>
      <c r="E3003" s="163" t="s">
        <v>195</v>
      </c>
      <c r="F3003" s="162">
        <v>2021</v>
      </c>
      <c r="G3003" s="164">
        <v>145201</v>
      </c>
      <c r="H3003" s="164">
        <v>6118</v>
      </c>
      <c r="I3003" s="164">
        <v>598</v>
      </c>
      <c r="J3003" s="164">
        <v>78</v>
      </c>
    </row>
    <row r="3004" spans="1:10" ht="14.5" x14ac:dyDescent="0.35">
      <c r="A3004" s="162">
        <v>28497</v>
      </c>
      <c r="B3004" s="162" t="s">
        <v>3197</v>
      </c>
      <c r="D3004" s="163">
        <v>2.1</v>
      </c>
      <c r="E3004" s="163" t="s">
        <v>195</v>
      </c>
      <c r="F3004" s="162">
        <v>2021</v>
      </c>
      <c r="G3004" s="164">
        <v>29290</v>
      </c>
      <c r="H3004" s="164">
        <v>10376</v>
      </c>
      <c r="I3004" s="164">
        <v>17</v>
      </c>
      <c r="J3004" s="164">
        <v>3744</v>
      </c>
    </row>
    <row r="3005" spans="1:10" ht="14.5" x14ac:dyDescent="0.35">
      <c r="A3005" s="162">
        <v>28535</v>
      </c>
      <c r="B3005" s="162" t="s">
        <v>3198</v>
      </c>
      <c r="D3005" s="163">
        <v>5.0999999999999996</v>
      </c>
      <c r="E3005" s="163" t="s">
        <v>195</v>
      </c>
      <c r="F3005" s="162">
        <v>2021</v>
      </c>
      <c r="G3005" s="164">
        <v>10820308</v>
      </c>
      <c r="H3005" s="164">
        <v>46704</v>
      </c>
      <c r="I3005" s="164">
        <v>2258</v>
      </c>
      <c r="J3005" s="164">
        <v>1855</v>
      </c>
    </row>
    <row r="3006" spans="1:10" ht="14.5" x14ac:dyDescent="0.35">
      <c r="A3006" s="162">
        <v>28535</v>
      </c>
      <c r="B3006" s="162" t="s">
        <v>3199</v>
      </c>
      <c r="D3006" s="163">
        <v>5.2</v>
      </c>
      <c r="E3006" s="163" t="s">
        <v>195</v>
      </c>
      <c r="F3006" s="162">
        <v>2021</v>
      </c>
      <c r="G3006" s="164">
        <v>2824220</v>
      </c>
      <c r="H3006" s="164">
        <v>15908</v>
      </c>
      <c r="I3006" s="164">
        <v>798</v>
      </c>
      <c r="J3006" s="164">
        <v>656</v>
      </c>
    </row>
    <row r="3007" spans="1:10" ht="14.5" x14ac:dyDescent="0.35">
      <c r="A3007" s="162">
        <v>28535</v>
      </c>
      <c r="B3007" s="162" t="s">
        <v>3200</v>
      </c>
      <c r="D3007" s="163">
        <v>9</v>
      </c>
      <c r="E3007" s="163" t="s">
        <v>195</v>
      </c>
      <c r="F3007" s="162">
        <v>2021</v>
      </c>
      <c r="G3007" s="164">
        <v>850793</v>
      </c>
      <c r="H3007" s="164">
        <v>1020</v>
      </c>
      <c r="I3007" s="164">
        <v>57</v>
      </c>
      <c r="J3007" s="164">
        <v>47</v>
      </c>
    </row>
    <row r="3008" spans="1:10" ht="14.5" x14ac:dyDescent="0.35">
      <c r="A3008" s="162">
        <v>28535</v>
      </c>
      <c r="B3008" s="162" t="s">
        <v>3201</v>
      </c>
      <c r="D3008" s="163">
        <v>17.100000000000001</v>
      </c>
      <c r="E3008" s="163" t="s">
        <v>195</v>
      </c>
      <c r="F3008" s="162">
        <v>2021</v>
      </c>
      <c r="G3008" s="164">
        <v>1181671</v>
      </c>
      <c r="H3008" s="164">
        <v>8423</v>
      </c>
      <c r="I3008" s="164">
        <v>414</v>
      </c>
      <c r="J3008" s="164">
        <v>340</v>
      </c>
    </row>
    <row r="3009" spans="1:10" ht="14.5" x14ac:dyDescent="0.35">
      <c r="A3009" s="162">
        <v>28535</v>
      </c>
      <c r="B3009" s="162" t="s">
        <v>3202</v>
      </c>
      <c r="D3009" s="163">
        <v>19.3</v>
      </c>
      <c r="E3009" s="163" t="s">
        <v>195</v>
      </c>
      <c r="F3009" s="162">
        <v>2021</v>
      </c>
      <c r="G3009" s="164">
        <v>52258</v>
      </c>
      <c r="H3009" s="164">
        <v>16892</v>
      </c>
      <c r="I3009" s="164">
        <v>840</v>
      </c>
      <c r="J3009" s="164">
        <v>690</v>
      </c>
    </row>
    <row r="3010" spans="1:10" ht="14.5" x14ac:dyDescent="0.35">
      <c r="A3010" s="162">
        <v>28535</v>
      </c>
      <c r="B3010" s="162" t="s">
        <v>3203</v>
      </c>
      <c r="D3010" s="163">
        <v>19.399999999999999</v>
      </c>
      <c r="E3010" s="163" t="s">
        <v>195</v>
      </c>
      <c r="F3010" s="162">
        <v>2021</v>
      </c>
      <c r="G3010" s="164">
        <v>1820410</v>
      </c>
      <c r="H3010" s="164">
        <v>0</v>
      </c>
      <c r="I3010" s="164">
        <v>0</v>
      </c>
      <c r="J3010" s="164">
        <v>0</v>
      </c>
    </row>
    <row r="3011" spans="1:10" ht="14.5" x14ac:dyDescent="0.35">
      <c r="A3011" s="162">
        <v>28535</v>
      </c>
      <c r="B3011" s="162" t="s">
        <v>3204</v>
      </c>
      <c r="D3011" s="163">
        <v>21.2</v>
      </c>
      <c r="E3011" s="163" t="s">
        <v>195</v>
      </c>
      <c r="F3011" s="162">
        <v>2021</v>
      </c>
      <c r="G3011" s="164">
        <v>1912919</v>
      </c>
      <c r="H3011" s="164">
        <v>10145</v>
      </c>
      <c r="I3011" s="164">
        <v>495</v>
      </c>
      <c r="J3011" s="164">
        <v>407</v>
      </c>
    </row>
    <row r="3012" spans="1:10" ht="14.5" x14ac:dyDescent="0.35">
      <c r="A3012" s="162">
        <v>28649</v>
      </c>
      <c r="B3012" s="162" t="s">
        <v>3205</v>
      </c>
      <c r="D3012" s="163">
        <v>24</v>
      </c>
      <c r="E3012" s="163" t="s">
        <v>195</v>
      </c>
      <c r="F3012" s="162">
        <v>2021</v>
      </c>
      <c r="G3012" s="164">
        <v>47780</v>
      </c>
      <c r="H3012" s="164">
        <v>144</v>
      </c>
      <c r="I3012" s="164">
        <v>7</v>
      </c>
      <c r="J3012" s="164">
        <v>0</v>
      </c>
    </row>
    <row r="3013" spans="1:10" ht="14.5" x14ac:dyDescent="0.35">
      <c r="A3013" s="162">
        <v>28665</v>
      </c>
      <c r="B3013" s="162" t="s">
        <v>3206</v>
      </c>
      <c r="D3013" s="163">
        <v>1</v>
      </c>
      <c r="E3013" s="163" t="s">
        <v>195</v>
      </c>
      <c r="F3013" s="162">
        <v>2021</v>
      </c>
      <c r="G3013" s="164">
        <v>23637</v>
      </c>
      <c r="H3013" s="164">
        <v>5731</v>
      </c>
      <c r="I3013" s="164">
        <v>215</v>
      </c>
      <c r="J3013" s="164">
        <v>210</v>
      </c>
    </row>
    <row r="3014" spans="1:10" ht="14.5" x14ac:dyDescent="0.35">
      <c r="A3014" s="162">
        <v>28665</v>
      </c>
      <c r="B3014" s="162" t="s">
        <v>3207</v>
      </c>
      <c r="D3014" s="163">
        <v>2.1</v>
      </c>
      <c r="E3014" s="163" t="s">
        <v>195</v>
      </c>
      <c r="F3014" s="162">
        <v>2021</v>
      </c>
      <c r="G3014" s="164">
        <v>31191</v>
      </c>
      <c r="H3014" s="164">
        <v>6217</v>
      </c>
      <c r="I3014" s="164">
        <v>236</v>
      </c>
      <c r="J3014" s="164">
        <v>231</v>
      </c>
    </row>
    <row r="3015" spans="1:10" ht="14.5" x14ac:dyDescent="0.35">
      <c r="A3015" s="162">
        <v>28665</v>
      </c>
      <c r="B3015" s="162" t="s">
        <v>3208</v>
      </c>
      <c r="D3015" s="163">
        <v>5.0999999999999996</v>
      </c>
      <c r="E3015" s="163" t="s">
        <v>195</v>
      </c>
      <c r="F3015" s="162">
        <v>2021</v>
      </c>
      <c r="G3015" s="164">
        <v>1514734</v>
      </c>
      <c r="H3015" s="164">
        <v>95414</v>
      </c>
      <c r="I3015" s="164">
        <v>3722</v>
      </c>
      <c r="J3015" s="164">
        <v>3582</v>
      </c>
    </row>
    <row r="3016" spans="1:10" ht="14.5" x14ac:dyDescent="0.35">
      <c r="A3016" s="162">
        <v>28665</v>
      </c>
      <c r="B3016" s="162" t="s">
        <v>3209</v>
      </c>
      <c r="D3016" s="163">
        <v>5.2</v>
      </c>
      <c r="E3016" s="163" t="s">
        <v>195</v>
      </c>
      <c r="F3016" s="162">
        <v>2021</v>
      </c>
      <c r="G3016" s="164">
        <v>1676830</v>
      </c>
      <c r="H3016" s="164">
        <v>53932</v>
      </c>
      <c r="I3016" s="164">
        <v>2213</v>
      </c>
      <c r="J3016" s="164">
        <v>2018</v>
      </c>
    </row>
    <row r="3017" spans="1:10" ht="14.5" x14ac:dyDescent="0.35">
      <c r="A3017" s="162">
        <v>28665</v>
      </c>
      <c r="B3017" s="162" t="s">
        <v>3210</v>
      </c>
      <c r="D3017" s="163">
        <v>9</v>
      </c>
      <c r="E3017" s="163" t="s">
        <v>195</v>
      </c>
      <c r="F3017" s="162">
        <v>2021</v>
      </c>
      <c r="G3017" s="164">
        <v>158121</v>
      </c>
      <c r="H3017" s="164">
        <v>17247</v>
      </c>
      <c r="I3017" s="164">
        <v>503</v>
      </c>
      <c r="J3017" s="164">
        <v>543</v>
      </c>
    </row>
    <row r="3018" spans="1:10" ht="14.5" x14ac:dyDescent="0.35">
      <c r="A3018" s="162">
        <v>28665</v>
      </c>
      <c r="B3018" s="162" t="s">
        <v>3211</v>
      </c>
      <c r="D3018" s="163">
        <v>11</v>
      </c>
      <c r="E3018" s="163" t="s">
        <v>195</v>
      </c>
      <c r="F3018" s="162">
        <v>2021</v>
      </c>
      <c r="G3018" s="164">
        <v>188353</v>
      </c>
      <c r="H3018" s="164">
        <v>3962</v>
      </c>
      <c r="I3018" s="164">
        <v>175</v>
      </c>
      <c r="J3018" s="164">
        <v>167</v>
      </c>
    </row>
    <row r="3019" spans="1:10" ht="14.5" x14ac:dyDescent="0.35">
      <c r="A3019" s="162">
        <v>28665</v>
      </c>
      <c r="B3019" s="162" t="s">
        <v>3212</v>
      </c>
      <c r="D3019" s="163">
        <v>17.100000000000001</v>
      </c>
      <c r="E3019" s="163" t="s">
        <v>195</v>
      </c>
      <c r="F3019" s="162">
        <v>2021</v>
      </c>
      <c r="G3019" s="164">
        <v>1541813</v>
      </c>
      <c r="H3019" s="164">
        <v>60095</v>
      </c>
      <c r="I3019" s="164">
        <v>2222</v>
      </c>
      <c r="J3019" s="164">
        <v>2171</v>
      </c>
    </row>
    <row r="3020" spans="1:10" ht="14.5" x14ac:dyDescent="0.35">
      <c r="A3020" s="162">
        <v>28665</v>
      </c>
      <c r="B3020" s="162" t="s">
        <v>3213</v>
      </c>
      <c r="D3020" s="163">
        <v>17.2</v>
      </c>
      <c r="E3020" s="163" t="s">
        <v>195</v>
      </c>
      <c r="F3020" s="162">
        <v>2021</v>
      </c>
      <c r="G3020" s="164">
        <v>30976</v>
      </c>
      <c r="H3020" s="164">
        <v>2317</v>
      </c>
      <c r="I3020" s="164">
        <v>82</v>
      </c>
      <c r="J3020" s="164">
        <v>76</v>
      </c>
    </row>
    <row r="3021" spans="1:10" ht="14.5" x14ac:dyDescent="0.35">
      <c r="A3021" s="162">
        <v>28665</v>
      </c>
      <c r="B3021" s="162" t="s">
        <v>3214</v>
      </c>
      <c r="D3021" s="163">
        <v>18</v>
      </c>
      <c r="E3021" s="163" t="s">
        <v>195</v>
      </c>
      <c r="F3021" s="162">
        <v>2021</v>
      </c>
      <c r="G3021" s="164">
        <v>427035</v>
      </c>
      <c r="H3021" s="164">
        <v>10234</v>
      </c>
      <c r="I3021" s="164">
        <v>404</v>
      </c>
      <c r="J3021" s="164">
        <v>388</v>
      </c>
    </row>
    <row r="3022" spans="1:10" ht="14.5" x14ac:dyDescent="0.35">
      <c r="A3022" s="162">
        <v>28665</v>
      </c>
      <c r="B3022" s="162" t="s">
        <v>3215</v>
      </c>
      <c r="D3022" s="163">
        <v>19.100000000000001</v>
      </c>
      <c r="E3022" s="163" t="s">
        <v>195</v>
      </c>
      <c r="F3022" s="162">
        <v>2021</v>
      </c>
      <c r="G3022" s="164">
        <v>24072</v>
      </c>
      <c r="H3022" s="164">
        <v>30188</v>
      </c>
      <c r="I3022" s="164">
        <v>931</v>
      </c>
      <c r="J3022" s="164">
        <v>1001</v>
      </c>
    </row>
    <row r="3023" spans="1:10" ht="14.5" x14ac:dyDescent="0.35">
      <c r="A3023" s="162">
        <v>28665</v>
      </c>
      <c r="B3023" s="162" t="s">
        <v>3216</v>
      </c>
      <c r="D3023" s="163">
        <v>19.2</v>
      </c>
      <c r="E3023" s="163" t="s">
        <v>195</v>
      </c>
      <c r="F3023" s="162">
        <v>2021</v>
      </c>
      <c r="G3023" s="164">
        <v>411374</v>
      </c>
      <c r="H3023" s="164">
        <v>0</v>
      </c>
      <c r="I3023" s="164">
        <v>0</v>
      </c>
      <c r="J3023" s="164">
        <v>0</v>
      </c>
    </row>
    <row r="3024" spans="1:10" ht="14.5" x14ac:dyDescent="0.35">
      <c r="A3024" s="162">
        <v>28665</v>
      </c>
      <c r="B3024" s="162" t="s">
        <v>3217</v>
      </c>
      <c r="D3024" s="163">
        <v>19.3</v>
      </c>
      <c r="E3024" s="163" t="s">
        <v>195</v>
      </c>
      <c r="F3024" s="162">
        <v>2021</v>
      </c>
      <c r="G3024" s="164">
        <v>7754</v>
      </c>
      <c r="H3024" s="164">
        <v>45096</v>
      </c>
      <c r="I3024" s="164">
        <v>1690</v>
      </c>
      <c r="J3024" s="164">
        <v>1692</v>
      </c>
    </row>
    <row r="3025" spans="1:10" ht="14.5" x14ac:dyDescent="0.35">
      <c r="A3025" s="162">
        <v>28665</v>
      </c>
      <c r="B3025" s="162" t="s">
        <v>3218</v>
      </c>
      <c r="D3025" s="163">
        <v>19.399999999999999</v>
      </c>
      <c r="E3025" s="163" t="s">
        <v>195</v>
      </c>
      <c r="F3025" s="162">
        <v>2021</v>
      </c>
      <c r="G3025" s="164">
        <v>1297471</v>
      </c>
      <c r="H3025" s="164">
        <v>0</v>
      </c>
      <c r="I3025" s="164">
        <v>0</v>
      </c>
      <c r="J3025" s="164">
        <v>0</v>
      </c>
    </row>
    <row r="3026" spans="1:10" ht="14.5" x14ac:dyDescent="0.35">
      <c r="A3026" s="162">
        <v>28665</v>
      </c>
      <c r="B3026" s="162" t="s">
        <v>3219</v>
      </c>
      <c r="D3026" s="163">
        <v>21.1</v>
      </c>
      <c r="E3026" s="163" t="s">
        <v>195</v>
      </c>
      <c r="F3026" s="162">
        <v>2021</v>
      </c>
      <c r="G3026" s="164">
        <v>719253</v>
      </c>
      <c r="H3026" s="164">
        <v>28324</v>
      </c>
      <c r="I3026" s="164">
        <v>862</v>
      </c>
      <c r="J3026" s="164">
        <v>936</v>
      </c>
    </row>
    <row r="3027" spans="1:10" ht="14.5" x14ac:dyDescent="0.35">
      <c r="A3027" s="162">
        <v>28665</v>
      </c>
      <c r="B3027" s="162" t="s">
        <v>3220</v>
      </c>
      <c r="D3027" s="163">
        <v>21.2</v>
      </c>
      <c r="E3027" s="163" t="s">
        <v>195</v>
      </c>
      <c r="F3027" s="162">
        <v>2021</v>
      </c>
      <c r="G3027" s="164">
        <v>384625</v>
      </c>
      <c r="H3027" s="164">
        <v>18270</v>
      </c>
      <c r="I3027" s="164">
        <v>694</v>
      </c>
      <c r="J3027" s="164">
        <v>708</v>
      </c>
    </row>
    <row r="3028" spans="1:10" ht="14.5" x14ac:dyDescent="0.35">
      <c r="A3028" s="162">
        <v>28665</v>
      </c>
      <c r="B3028" s="162" t="s">
        <v>3221</v>
      </c>
      <c r="D3028" s="163">
        <v>24</v>
      </c>
      <c r="E3028" s="163" t="s">
        <v>195</v>
      </c>
      <c r="F3028" s="162">
        <v>2021</v>
      </c>
      <c r="G3028" s="164">
        <v>1542807</v>
      </c>
      <c r="H3028" s="164">
        <v>1897</v>
      </c>
      <c r="I3028" s="164">
        <v>52</v>
      </c>
      <c r="J3028" s="164">
        <v>51</v>
      </c>
    </row>
    <row r="3029" spans="1:10" ht="14.5" x14ac:dyDescent="0.35">
      <c r="A3029" s="162">
        <v>28673</v>
      </c>
      <c r="B3029" s="162" t="s">
        <v>3222</v>
      </c>
      <c r="D3029" s="163">
        <v>19.100000000000001</v>
      </c>
      <c r="E3029" s="163" t="s">
        <v>195</v>
      </c>
      <c r="F3029" s="162">
        <v>2021</v>
      </c>
      <c r="G3029" s="164">
        <v>581</v>
      </c>
      <c r="H3029" s="164">
        <v>8</v>
      </c>
      <c r="I3029" s="164">
        <v>3</v>
      </c>
      <c r="J3029" s="164">
        <v>1</v>
      </c>
    </row>
    <row r="3030" spans="1:10" ht="14.5" x14ac:dyDescent="0.35">
      <c r="A3030" s="162">
        <v>28673</v>
      </c>
      <c r="B3030" s="162" t="s">
        <v>3223</v>
      </c>
      <c r="D3030" s="163">
        <v>19.2</v>
      </c>
      <c r="E3030" s="163" t="s">
        <v>195</v>
      </c>
      <c r="F3030" s="162">
        <v>2021</v>
      </c>
      <c r="G3030" s="164">
        <v>7443</v>
      </c>
      <c r="H3030" s="164">
        <v>0</v>
      </c>
      <c r="I3030" s="164">
        <v>0</v>
      </c>
      <c r="J3030" s="164">
        <v>0</v>
      </c>
    </row>
    <row r="3031" spans="1:10" ht="14.5" x14ac:dyDescent="0.35">
      <c r="A3031" s="162">
        <v>28673</v>
      </c>
      <c r="B3031" s="162" t="s">
        <v>3224</v>
      </c>
      <c r="D3031" s="163">
        <v>21.1</v>
      </c>
      <c r="E3031" s="163" t="s">
        <v>195</v>
      </c>
      <c r="F3031" s="162">
        <v>2021</v>
      </c>
      <c r="G3031" s="164">
        <v>13318</v>
      </c>
      <c r="H3031" s="164">
        <v>13</v>
      </c>
      <c r="I3031" s="164">
        <v>6</v>
      </c>
      <c r="J3031" s="164">
        <v>2</v>
      </c>
    </row>
    <row r="3032" spans="1:10" ht="14.5" x14ac:dyDescent="0.35">
      <c r="A3032" s="162">
        <v>28843</v>
      </c>
      <c r="B3032" s="162" t="s">
        <v>3225</v>
      </c>
      <c r="D3032" s="163">
        <v>9</v>
      </c>
      <c r="E3032" s="163" t="s">
        <v>195</v>
      </c>
      <c r="F3032" s="162">
        <v>2021</v>
      </c>
      <c r="G3032" s="164">
        <v>23403622</v>
      </c>
      <c r="H3032" s="164">
        <v>24666</v>
      </c>
      <c r="I3032" s="164">
        <v>451</v>
      </c>
      <c r="J3032" s="164">
        <v>10</v>
      </c>
    </row>
    <row r="3033" spans="1:10" ht="14.5" x14ac:dyDescent="0.35">
      <c r="A3033" s="162">
        <v>28860</v>
      </c>
      <c r="B3033" s="162" t="s">
        <v>3226</v>
      </c>
      <c r="D3033" s="163">
        <v>1</v>
      </c>
      <c r="E3033" s="163" t="s">
        <v>195</v>
      </c>
      <c r="F3033" s="162">
        <v>2021</v>
      </c>
      <c r="G3033" s="164">
        <v>616757</v>
      </c>
      <c r="H3033" s="164">
        <v>34022</v>
      </c>
      <c r="I3033" s="164">
        <v>491</v>
      </c>
      <c r="J3033" s="164">
        <v>1023</v>
      </c>
    </row>
    <row r="3034" spans="1:10" ht="14.5" x14ac:dyDescent="0.35">
      <c r="A3034" s="162">
        <v>28860</v>
      </c>
      <c r="B3034" s="162" t="s">
        <v>3227</v>
      </c>
      <c r="D3034" s="163">
        <v>4</v>
      </c>
      <c r="E3034" s="163" t="s">
        <v>195</v>
      </c>
      <c r="F3034" s="162">
        <v>2021</v>
      </c>
      <c r="G3034" s="164">
        <v>43808904</v>
      </c>
      <c r="H3034" s="164">
        <v>134468</v>
      </c>
      <c r="I3034" s="164">
        <v>1945</v>
      </c>
      <c r="J3034" s="164">
        <v>4048</v>
      </c>
    </row>
    <row r="3035" spans="1:10" ht="14.5" x14ac:dyDescent="0.35">
      <c r="A3035" s="162">
        <v>28860</v>
      </c>
      <c r="B3035" s="162" t="s">
        <v>3228</v>
      </c>
      <c r="D3035" s="163">
        <v>9</v>
      </c>
      <c r="E3035" s="163" t="s">
        <v>195</v>
      </c>
      <c r="F3035" s="162">
        <v>2021</v>
      </c>
      <c r="G3035" s="164">
        <v>3089072</v>
      </c>
      <c r="H3035" s="164">
        <v>4993</v>
      </c>
      <c r="I3035" s="164">
        <v>72</v>
      </c>
      <c r="J3035" s="164">
        <v>150</v>
      </c>
    </row>
    <row r="3036" spans="1:10" ht="14.5" x14ac:dyDescent="0.35">
      <c r="A3036" s="162">
        <v>28860</v>
      </c>
      <c r="B3036" s="162" t="s">
        <v>3229</v>
      </c>
      <c r="D3036" s="163">
        <v>17.100000000000001</v>
      </c>
      <c r="E3036" s="163" t="s">
        <v>195</v>
      </c>
      <c r="F3036" s="162">
        <v>2021</v>
      </c>
      <c r="G3036" s="164">
        <v>16170613</v>
      </c>
      <c r="H3036" s="164">
        <v>77399</v>
      </c>
      <c r="I3036" s="164">
        <v>1118</v>
      </c>
      <c r="J3036" s="164">
        <v>2327</v>
      </c>
    </row>
    <row r="3037" spans="1:10" ht="14.5" x14ac:dyDescent="0.35">
      <c r="A3037" s="162">
        <v>28860</v>
      </c>
      <c r="B3037" s="162" t="s">
        <v>3230</v>
      </c>
      <c r="D3037" s="163">
        <v>17.2</v>
      </c>
      <c r="E3037" s="163" t="s">
        <v>195</v>
      </c>
      <c r="F3037" s="162">
        <v>2021</v>
      </c>
      <c r="G3037" s="164">
        <v>466755</v>
      </c>
      <c r="H3037" s="164">
        <v>6683</v>
      </c>
      <c r="I3037" s="164">
        <v>97</v>
      </c>
      <c r="J3037" s="164">
        <v>201</v>
      </c>
    </row>
    <row r="3038" spans="1:10" ht="14.5" x14ac:dyDescent="0.35">
      <c r="A3038" s="162">
        <v>28860</v>
      </c>
      <c r="B3038" s="162" t="s">
        <v>3231</v>
      </c>
      <c r="D3038" s="163">
        <v>19.3</v>
      </c>
      <c r="E3038" s="163" t="s">
        <v>195</v>
      </c>
      <c r="F3038" s="162">
        <v>2021</v>
      </c>
      <c r="G3038" s="164">
        <v>66150</v>
      </c>
      <c r="H3038" s="164">
        <v>238820</v>
      </c>
      <c r="I3038" s="164">
        <v>3450</v>
      </c>
      <c r="J3038" s="164">
        <v>7179</v>
      </c>
    </row>
    <row r="3039" spans="1:10" ht="14.5" x14ac:dyDescent="0.35">
      <c r="A3039" s="162">
        <v>28860</v>
      </c>
      <c r="B3039" s="162" t="s">
        <v>3232</v>
      </c>
      <c r="D3039" s="163">
        <v>19.399999999999999</v>
      </c>
      <c r="E3039" s="163" t="s">
        <v>195</v>
      </c>
      <c r="F3039" s="162">
        <v>2021</v>
      </c>
      <c r="G3039" s="164">
        <v>97569603</v>
      </c>
      <c r="H3039" s="164">
        <v>0</v>
      </c>
      <c r="I3039" s="164">
        <v>0</v>
      </c>
      <c r="J3039" s="164">
        <v>0</v>
      </c>
    </row>
    <row r="3040" spans="1:10" ht="14.5" x14ac:dyDescent="0.35">
      <c r="A3040" s="162">
        <v>28860</v>
      </c>
      <c r="B3040" s="162" t="s">
        <v>3233</v>
      </c>
      <c r="D3040" s="163">
        <v>21.2</v>
      </c>
      <c r="E3040" s="163" t="s">
        <v>195</v>
      </c>
      <c r="F3040" s="162">
        <v>2021</v>
      </c>
      <c r="G3040" s="164">
        <v>13867056</v>
      </c>
      <c r="H3040" s="164">
        <v>29191</v>
      </c>
      <c r="I3040" s="164">
        <v>423</v>
      </c>
      <c r="J3040" s="164">
        <v>881</v>
      </c>
    </row>
    <row r="3041" spans="1:10" ht="14.5" x14ac:dyDescent="0.35">
      <c r="A3041" s="162">
        <v>28886</v>
      </c>
      <c r="B3041" s="162" t="s">
        <v>3234</v>
      </c>
      <c r="D3041" s="163">
        <v>1</v>
      </c>
      <c r="E3041" s="163" t="s">
        <v>195</v>
      </c>
      <c r="F3041" s="162">
        <v>2021</v>
      </c>
      <c r="G3041" s="164">
        <v>295667</v>
      </c>
      <c r="H3041" s="164">
        <v>3651</v>
      </c>
      <c r="I3041" s="164">
        <v>464</v>
      </c>
      <c r="J3041" s="164">
        <v>116</v>
      </c>
    </row>
    <row r="3042" spans="1:10" ht="14.5" x14ac:dyDescent="0.35">
      <c r="A3042" s="162">
        <v>28886</v>
      </c>
      <c r="B3042" s="162" t="s">
        <v>3235</v>
      </c>
      <c r="D3042" s="163">
        <v>2.1</v>
      </c>
      <c r="E3042" s="163" t="s">
        <v>195</v>
      </c>
      <c r="F3042" s="162">
        <v>2021</v>
      </c>
      <c r="G3042" s="164">
        <v>840332</v>
      </c>
      <c r="H3042" s="164">
        <v>5487</v>
      </c>
      <c r="I3042" s="164">
        <v>698</v>
      </c>
      <c r="J3042" s="164">
        <v>175</v>
      </c>
    </row>
    <row r="3043" spans="1:10" ht="14.5" x14ac:dyDescent="0.35">
      <c r="A3043" s="162">
        <v>28886</v>
      </c>
      <c r="B3043" s="162" t="s">
        <v>3236</v>
      </c>
      <c r="D3043" s="163">
        <v>9</v>
      </c>
      <c r="E3043" s="163" t="s">
        <v>195</v>
      </c>
      <c r="F3043" s="162">
        <v>2021</v>
      </c>
      <c r="G3043" s="164">
        <v>3895130</v>
      </c>
      <c r="H3043" s="164">
        <v>38000</v>
      </c>
      <c r="I3043" s="164">
        <v>4834</v>
      </c>
      <c r="J3043" s="164">
        <v>1209</v>
      </c>
    </row>
    <row r="3044" spans="1:10" ht="14.5" x14ac:dyDescent="0.35">
      <c r="A3044" s="162">
        <v>28886</v>
      </c>
      <c r="B3044" s="162" t="s">
        <v>3237</v>
      </c>
      <c r="D3044" s="163">
        <v>17.100000000000001</v>
      </c>
      <c r="E3044" s="163" t="s">
        <v>195</v>
      </c>
      <c r="F3044" s="162">
        <v>2021</v>
      </c>
      <c r="G3044" s="164">
        <v>1731613</v>
      </c>
      <c r="H3044" s="164">
        <v>12729</v>
      </c>
      <c r="I3044" s="164">
        <v>1619</v>
      </c>
      <c r="J3044" s="164">
        <v>405</v>
      </c>
    </row>
    <row r="3045" spans="1:10" ht="14.5" x14ac:dyDescent="0.35">
      <c r="A3045" s="162">
        <v>28886</v>
      </c>
      <c r="B3045" s="162" t="s">
        <v>3238</v>
      </c>
      <c r="D3045" s="163">
        <v>19.3</v>
      </c>
      <c r="E3045" s="163" t="s">
        <v>195</v>
      </c>
      <c r="F3045" s="162">
        <v>2021</v>
      </c>
      <c r="G3045" s="164">
        <v>43788</v>
      </c>
      <c r="H3045" s="164">
        <v>77276</v>
      </c>
      <c r="I3045" s="164">
        <v>9831</v>
      </c>
      <c r="J3045" s="164">
        <v>2457</v>
      </c>
    </row>
    <row r="3046" spans="1:10" ht="14.5" x14ac:dyDescent="0.35">
      <c r="A3046" s="162">
        <v>28886</v>
      </c>
      <c r="B3046" s="162" t="s">
        <v>3239</v>
      </c>
      <c r="D3046" s="163">
        <v>19.399999999999999</v>
      </c>
      <c r="E3046" s="163" t="s">
        <v>195</v>
      </c>
      <c r="F3046" s="162">
        <v>2021</v>
      </c>
      <c r="G3046" s="164">
        <v>5778370</v>
      </c>
      <c r="H3046" s="164">
        <v>0</v>
      </c>
      <c r="I3046" s="164">
        <v>0</v>
      </c>
      <c r="J3046" s="164">
        <v>0</v>
      </c>
    </row>
    <row r="3047" spans="1:10" ht="14.5" x14ac:dyDescent="0.35">
      <c r="A3047" s="162">
        <v>28886</v>
      </c>
      <c r="B3047" s="162" t="s">
        <v>3240</v>
      </c>
      <c r="D3047" s="163">
        <v>21.2</v>
      </c>
      <c r="E3047" s="163" t="s">
        <v>195</v>
      </c>
      <c r="F3047" s="162">
        <v>2021</v>
      </c>
      <c r="G3047" s="164">
        <v>1339104</v>
      </c>
      <c r="H3047" s="164">
        <v>33480</v>
      </c>
      <c r="I3047" s="164">
        <v>4259</v>
      </c>
      <c r="J3047" s="164">
        <v>1065</v>
      </c>
    </row>
    <row r="3048" spans="1:10" ht="14.5" x14ac:dyDescent="0.35">
      <c r="A3048" s="162">
        <v>28932</v>
      </c>
      <c r="B3048" s="162" t="s">
        <v>3241</v>
      </c>
      <c r="D3048" s="163">
        <v>1</v>
      </c>
      <c r="E3048" s="163" t="s">
        <v>195</v>
      </c>
      <c r="F3048" s="162">
        <v>2021</v>
      </c>
      <c r="G3048" s="164">
        <v>128755</v>
      </c>
      <c r="H3048" s="164">
        <v>1534</v>
      </c>
      <c r="I3048" s="164">
        <v>1</v>
      </c>
      <c r="J3048" s="164">
        <v>161</v>
      </c>
    </row>
    <row r="3049" spans="1:10" ht="14.5" x14ac:dyDescent="0.35">
      <c r="A3049" s="162">
        <v>28932</v>
      </c>
      <c r="B3049" s="162" t="s">
        <v>3242</v>
      </c>
      <c r="D3049" s="163">
        <v>4</v>
      </c>
      <c r="E3049" s="163" t="s">
        <v>195</v>
      </c>
      <c r="F3049" s="162">
        <v>2021</v>
      </c>
      <c r="G3049" s="164">
        <v>4953879</v>
      </c>
      <c r="H3049" s="164">
        <v>40856</v>
      </c>
      <c r="I3049" s="164">
        <v>34</v>
      </c>
      <c r="J3049" s="164">
        <v>4288</v>
      </c>
    </row>
    <row r="3050" spans="1:10" ht="14.5" x14ac:dyDescent="0.35">
      <c r="A3050" s="162">
        <v>28932</v>
      </c>
      <c r="B3050" s="162" t="s">
        <v>3243</v>
      </c>
      <c r="D3050" s="163">
        <v>5.0999999999999996</v>
      </c>
      <c r="E3050" s="163" t="s">
        <v>195</v>
      </c>
      <c r="F3050" s="162">
        <v>2021</v>
      </c>
      <c r="G3050" s="164">
        <v>3597164</v>
      </c>
      <c r="H3050" s="164">
        <v>34998</v>
      </c>
      <c r="I3050" s="164">
        <v>29</v>
      </c>
      <c r="J3050" s="164">
        <v>3673</v>
      </c>
    </row>
    <row r="3051" spans="1:10" ht="14.5" x14ac:dyDescent="0.35">
      <c r="A3051" s="162">
        <v>28932</v>
      </c>
      <c r="B3051" s="162" t="s">
        <v>3244</v>
      </c>
      <c r="D3051" s="163">
        <v>5.2</v>
      </c>
      <c r="E3051" s="163" t="s">
        <v>195</v>
      </c>
      <c r="F3051" s="162">
        <v>2021</v>
      </c>
      <c r="G3051" s="164">
        <v>560321</v>
      </c>
      <c r="H3051" s="164">
        <v>5422</v>
      </c>
      <c r="I3051" s="164">
        <v>5</v>
      </c>
      <c r="J3051" s="164">
        <v>569</v>
      </c>
    </row>
    <row r="3052" spans="1:10" ht="14.5" x14ac:dyDescent="0.35">
      <c r="A3052" s="162">
        <v>28932</v>
      </c>
      <c r="B3052" s="162" t="s">
        <v>3245</v>
      </c>
      <c r="D3052" s="163">
        <v>9</v>
      </c>
      <c r="E3052" s="163" t="s">
        <v>195</v>
      </c>
      <c r="F3052" s="162">
        <v>2021</v>
      </c>
      <c r="G3052" s="164">
        <v>19111504</v>
      </c>
      <c r="H3052" s="164">
        <v>127584</v>
      </c>
      <c r="I3052" s="164">
        <v>107</v>
      </c>
      <c r="J3052" s="164">
        <v>13390</v>
      </c>
    </row>
    <row r="3053" spans="1:10" ht="14.5" x14ac:dyDescent="0.35">
      <c r="A3053" s="162">
        <v>28932</v>
      </c>
      <c r="B3053" s="162" t="s">
        <v>3246</v>
      </c>
      <c r="D3053" s="163">
        <v>17.100000000000001</v>
      </c>
      <c r="E3053" s="163" t="s">
        <v>195</v>
      </c>
      <c r="F3053" s="162">
        <v>2021</v>
      </c>
      <c r="G3053" s="164">
        <v>28200029</v>
      </c>
      <c r="H3053" s="164">
        <v>264397</v>
      </c>
      <c r="I3053" s="164">
        <v>222</v>
      </c>
      <c r="J3053" s="164">
        <v>27749</v>
      </c>
    </row>
    <row r="3054" spans="1:10" ht="14.5" x14ac:dyDescent="0.35">
      <c r="A3054" s="162">
        <v>28932</v>
      </c>
      <c r="B3054" s="162" t="s">
        <v>3247</v>
      </c>
      <c r="D3054" s="163">
        <v>17.2</v>
      </c>
      <c r="E3054" s="163" t="s">
        <v>195</v>
      </c>
      <c r="F3054" s="162">
        <v>2021</v>
      </c>
      <c r="G3054" s="164">
        <v>33859843</v>
      </c>
      <c r="H3054" s="164">
        <v>481676</v>
      </c>
      <c r="I3054" s="164">
        <v>404</v>
      </c>
      <c r="J3054" s="164">
        <v>50552</v>
      </c>
    </row>
    <row r="3055" spans="1:10" ht="14.5" x14ac:dyDescent="0.35">
      <c r="A3055" s="162">
        <v>28932</v>
      </c>
      <c r="B3055" s="162" t="s">
        <v>3248</v>
      </c>
      <c r="D3055" s="163">
        <v>19.100000000000001</v>
      </c>
      <c r="E3055" s="163" t="s">
        <v>195</v>
      </c>
      <c r="F3055" s="162">
        <v>2021</v>
      </c>
      <c r="G3055" s="164">
        <v>27603</v>
      </c>
      <c r="H3055" s="164">
        <v>4104</v>
      </c>
      <c r="I3055" s="164">
        <v>3</v>
      </c>
      <c r="J3055" s="164">
        <v>431</v>
      </c>
    </row>
    <row r="3056" spans="1:10" ht="14.5" x14ac:dyDescent="0.35">
      <c r="A3056" s="162">
        <v>28932</v>
      </c>
      <c r="B3056" s="162" t="s">
        <v>3249</v>
      </c>
      <c r="D3056" s="163">
        <v>19.2</v>
      </c>
      <c r="E3056" s="163" t="s">
        <v>195</v>
      </c>
      <c r="F3056" s="162">
        <v>2021</v>
      </c>
      <c r="G3056" s="164">
        <v>282024</v>
      </c>
      <c r="H3056" s="164">
        <v>0</v>
      </c>
      <c r="I3056" s="164">
        <v>0</v>
      </c>
      <c r="J3056" s="164">
        <v>0</v>
      </c>
    </row>
    <row r="3057" spans="1:10" ht="14.5" x14ac:dyDescent="0.35">
      <c r="A3057" s="162">
        <v>28932</v>
      </c>
      <c r="B3057" s="162" t="s">
        <v>3250</v>
      </c>
      <c r="D3057" s="163">
        <v>19.3</v>
      </c>
      <c r="E3057" s="163" t="s">
        <v>195</v>
      </c>
      <c r="F3057" s="162">
        <v>2021</v>
      </c>
      <c r="G3057" s="164">
        <v>0</v>
      </c>
      <c r="H3057" s="164">
        <v>2352</v>
      </c>
      <c r="I3057" s="164">
        <v>2</v>
      </c>
      <c r="J3057" s="164">
        <v>247</v>
      </c>
    </row>
    <row r="3058" spans="1:10" ht="14.5" x14ac:dyDescent="0.35">
      <c r="A3058" s="162">
        <v>28932</v>
      </c>
      <c r="B3058" s="162" t="s">
        <v>3251</v>
      </c>
      <c r="D3058" s="163">
        <v>19.399999999999999</v>
      </c>
      <c r="E3058" s="163" t="s">
        <v>195</v>
      </c>
      <c r="F3058" s="162">
        <v>2021</v>
      </c>
      <c r="G3058" s="164">
        <v>131491</v>
      </c>
      <c r="H3058" s="164">
        <v>0</v>
      </c>
      <c r="I3058" s="164">
        <v>0</v>
      </c>
      <c r="J3058" s="164">
        <v>0</v>
      </c>
    </row>
    <row r="3059" spans="1:10" ht="14.5" x14ac:dyDescent="0.35">
      <c r="A3059" s="162">
        <v>28932</v>
      </c>
      <c r="B3059" s="162" t="s">
        <v>3252</v>
      </c>
      <c r="D3059" s="163">
        <v>21.1</v>
      </c>
      <c r="E3059" s="163" t="s">
        <v>195</v>
      </c>
      <c r="F3059" s="162">
        <v>2021</v>
      </c>
      <c r="G3059" s="164">
        <v>451442</v>
      </c>
      <c r="H3059" s="164">
        <v>4538</v>
      </c>
      <c r="I3059" s="164">
        <v>4</v>
      </c>
      <c r="J3059" s="164">
        <v>476</v>
      </c>
    </row>
    <row r="3060" spans="1:10" ht="14.5" x14ac:dyDescent="0.35">
      <c r="A3060" s="162">
        <v>28932</v>
      </c>
      <c r="B3060" s="162" t="s">
        <v>3253</v>
      </c>
      <c r="D3060" s="163">
        <v>23</v>
      </c>
      <c r="E3060" s="163" t="s">
        <v>195</v>
      </c>
      <c r="F3060" s="162">
        <v>2021</v>
      </c>
      <c r="G3060" s="164">
        <v>203502</v>
      </c>
      <c r="H3060" s="164">
        <v>1160</v>
      </c>
      <c r="I3060" s="164">
        <v>1</v>
      </c>
      <c r="J3060" s="164">
        <v>122</v>
      </c>
    </row>
    <row r="3061" spans="1:10" ht="14.5" x14ac:dyDescent="0.35">
      <c r="A3061" s="162">
        <v>29033</v>
      </c>
      <c r="B3061" s="162" t="s">
        <v>3254</v>
      </c>
      <c r="D3061" s="163">
        <v>17.100000000000001</v>
      </c>
      <c r="E3061" s="163" t="s">
        <v>195</v>
      </c>
      <c r="F3061" s="162">
        <v>2021</v>
      </c>
      <c r="G3061" s="164">
        <v>15356</v>
      </c>
      <c r="H3061" s="164">
        <v>3042</v>
      </c>
      <c r="I3061" s="164">
        <v>212</v>
      </c>
      <c r="J3061" s="164">
        <v>321</v>
      </c>
    </row>
    <row r="3062" spans="1:10" ht="14.5" x14ac:dyDescent="0.35">
      <c r="A3062" s="162">
        <v>29033</v>
      </c>
      <c r="B3062" s="162" t="s">
        <v>3255</v>
      </c>
      <c r="D3062" s="163">
        <v>17.2</v>
      </c>
      <c r="E3062" s="163" t="s">
        <v>195</v>
      </c>
      <c r="F3062" s="162">
        <v>2021</v>
      </c>
      <c r="G3062" s="164">
        <v>0</v>
      </c>
      <c r="H3062" s="164">
        <v>88</v>
      </c>
      <c r="I3062" s="164">
        <v>5</v>
      </c>
      <c r="J3062" s="164">
        <v>7</v>
      </c>
    </row>
    <row r="3063" spans="1:10" ht="14.5" x14ac:dyDescent="0.35">
      <c r="A3063" s="162">
        <v>29068</v>
      </c>
      <c r="B3063" s="162" t="s">
        <v>3256</v>
      </c>
      <c r="D3063" s="163">
        <v>4</v>
      </c>
      <c r="E3063" s="163" t="s">
        <v>195</v>
      </c>
      <c r="F3063" s="162">
        <v>2021</v>
      </c>
      <c r="G3063" s="164">
        <v>23972844</v>
      </c>
      <c r="H3063" s="164">
        <v>303013</v>
      </c>
      <c r="I3063" s="164">
        <v>18710</v>
      </c>
      <c r="J3063" s="164">
        <v>22539</v>
      </c>
    </row>
    <row r="3064" spans="1:10" ht="14.5" x14ac:dyDescent="0.35">
      <c r="A3064" s="162">
        <v>29068</v>
      </c>
      <c r="B3064" s="162" t="s">
        <v>3257</v>
      </c>
      <c r="D3064" s="163">
        <v>17.100000000000001</v>
      </c>
      <c r="E3064" s="163" t="s">
        <v>195</v>
      </c>
      <c r="F3064" s="162">
        <v>2021</v>
      </c>
      <c r="G3064" s="164">
        <v>422100</v>
      </c>
      <c r="H3064" s="164">
        <v>11067</v>
      </c>
      <c r="I3064" s="164">
        <v>681</v>
      </c>
      <c r="J3064" s="164">
        <v>823</v>
      </c>
    </row>
    <row r="3065" spans="1:10" ht="14.5" x14ac:dyDescent="0.35">
      <c r="A3065" s="162">
        <v>29068</v>
      </c>
      <c r="B3065" s="162" t="s">
        <v>3258</v>
      </c>
      <c r="D3065" s="163">
        <v>19.100000000000001</v>
      </c>
      <c r="E3065" s="163" t="s">
        <v>195</v>
      </c>
      <c r="F3065" s="162">
        <v>2021</v>
      </c>
      <c r="G3065" s="164">
        <v>1265412</v>
      </c>
      <c r="H3065" s="164">
        <v>499302</v>
      </c>
      <c r="I3065" s="164">
        <v>31612</v>
      </c>
      <c r="J3065" s="164">
        <v>37139</v>
      </c>
    </row>
    <row r="3066" spans="1:10" ht="14.5" x14ac:dyDescent="0.35">
      <c r="A3066" s="162">
        <v>29068</v>
      </c>
      <c r="B3066" s="162" t="s">
        <v>3259</v>
      </c>
      <c r="D3066" s="163">
        <v>19.2</v>
      </c>
      <c r="E3066" s="163" t="s">
        <v>195</v>
      </c>
      <c r="F3066" s="162">
        <v>2021</v>
      </c>
      <c r="G3066" s="164">
        <v>19949245</v>
      </c>
      <c r="H3066" s="164">
        <v>0</v>
      </c>
      <c r="I3066" s="164">
        <v>0</v>
      </c>
      <c r="J3066" s="164">
        <v>0</v>
      </c>
    </row>
    <row r="3067" spans="1:10" ht="14.5" x14ac:dyDescent="0.35">
      <c r="A3067" s="162">
        <v>29068</v>
      </c>
      <c r="B3067" s="162" t="s">
        <v>3260</v>
      </c>
      <c r="D3067" s="163">
        <v>21.1</v>
      </c>
      <c r="E3067" s="163" t="s">
        <v>195</v>
      </c>
      <c r="F3067" s="162">
        <v>2021</v>
      </c>
      <c r="G3067" s="164">
        <v>16345457</v>
      </c>
      <c r="H3067" s="164">
        <v>339929</v>
      </c>
      <c r="I3067" s="164">
        <v>21367</v>
      </c>
      <c r="J3067" s="164">
        <v>25284</v>
      </c>
    </row>
    <row r="3068" spans="1:10" ht="14.5" x14ac:dyDescent="0.35">
      <c r="A3068" s="162">
        <v>29157</v>
      </c>
      <c r="B3068" s="162" t="s">
        <v>3261</v>
      </c>
      <c r="D3068" s="163">
        <v>19.3</v>
      </c>
      <c r="E3068" s="163" t="s">
        <v>195</v>
      </c>
      <c r="F3068" s="162">
        <v>2021</v>
      </c>
      <c r="G3068" s="164">
        <v>0</v>
      </c>
      <c r="H3068" s="164">
        <v>113277</v>
      </c>
      <c r="I3068" s="164">
        <v>1913</v>
      </c>
      <c r="J3068" s="164">
        <v>2757</v>
      </c>
    </row>
    <row r="3069" spans="1:10" ht="14.5" x14ac:dyDescent="0.35">
      <c r="A3069" s="162">
        <v>29157</v>
      </c>
      <c r="B3069" s="162" t="s">
        <v>3262</v>
      </c>
      <c r="D3069" s="163">
        <v>19.399999999999999</v>
      </c>
      <c r="E3069" s="163" t="s">
        <v>195</v>
      </c>
      <c r="F3069" s="162">
        <v>2021</v>
      </c>
      <c r="G3069" s="164">
        <v>107457783</v>
      </c>
      <c r="H3069" s="164">
        <v>0</v>
      </c>
      <c r="I3069" s="164">
        <v>0</v>
      </c>
      <c r="J3069" s="164">
        <v>0</v>
      </c>
    </row>
    <row r="3070" spans="1:10" ht="14.5" x14ac:dyDescent="0.35">
      <c r="A3070" s="162">
        <v>29181</v>
      </c>
      <c r="B3070" s="162" t="s">
        <v>3263</v>
      </c>
      <c r="D3070" s="163">
        <v>19.100000000000001</v>
      </c>
      <c r="E3070" s="163" t="s">
        <v>195</v>
      </c>
      <c r="F3070" s="162">
        <v>2021</v>
      </c>
      <c r="G3070" s="164">
        <v>51493251</v>
      </c>
      <c r="H3070" s="164">
        <v>1453544</v>
      </c>
      <c r="I3070" s="164">
        <v>136866</v>
      </c>
      <c r="J3070" s="164">
        <v>30210</v>
      </c>
    </row>
    <row r="3071" spans="1:10" ht="14.5" x14ac:dyDescent="0.35">
      <c r="A3071" s="162">
        <v>29181</v>
      </c>
      <c r="B3071" s="162" t="s">
        <v>3264</v>
      </c>
      <c r="D3071" s="163">
        <v>19.2</v>
      </c>
      <c r="E3071" s="163" t="s">
        <v>195</v>
      </c>
      <c r="F3071" s="162">
        <v>2021</v>
      </c>
      <c r="G3071" s="164">
        <v>1402050972</v>
      </c>
      <c r="H3071" s="164">
        <v>0</v>
      </c>
      <c r="I3071" s="164">
        <v>0</v>
      </c>
      <c r="J3071" s="164">
        <v>0</v>
      </c>
    </row>
    <row r="3072" spans="1:10" ht="14.5" x14ac:dyDescent="0.35">
      <c r="A3072" s="162">
        <v>29181</v>
      </c>
      <c r="B3072" s="162" t="s">
        <v>3265</v>
      </c>
      <c r="D3072" s="163">
        <v>19.3</v>
      </c>
      <c r="E3072" s="163" t="s">
        <v>195</v>
      </c>
      <c r="F3072" s="162">
        <v>2021</v>
      </c>
      <c r="G3072" s="164">
        <v>11787</v>
      </c>
      <c r="H3072" s="164">
        <v>451</v>
      </c>
      <c r="I3072" s="164">
        <v>42</v>
      </c>
      <c r="J3072" s="164">
        <v>9</v>
      </c>
    </row>
    <row r="3073" spans="1:10" ht="14.5" x14ac:dyDescent="0.35">
      <c r="A3073" s="162">
        <v>29181</v>
      </c>
      <c r="B3073" s="162" t="s">
        <v>3266</v>
      </c>
      <c r="D3073" s="163">
        <v>19.399999999999999</v>
      </c>
      <c r="E3073" s="163" t="s">
        <v>195</v>
      </c>
      <c r="F3073" s="162">
        <v>2021</v>
      </c>
      <c r="G3073" s="164">
        <v>439139</v>
      </c>
      <c r="H3073" s="164">
        <v>0</v>
      </c>
      <c r="I3073" s="164">
        <v>0</v>
      </c>
      <c r="J3073" s="164">
        <v>0</v>
      </c>
    </row>
    <row r="3074" spans="1:10" ht="14.5" x14ac:dyDescent="0.35">
      <c r="A3074" s="162">
        <v>29181</v>
      </c>
      <c r="B3074" s="162" t="s">
        <v>3267</v>
      </c>
      <c r="D3074" s="163">
        <v>21.1</v>
      </c>
      <c r="E3074" s="163" t="s">
        <v>195</v>
      </c>
      <c r="F3074" s="162">
        <v>2021</v>
      </c>
      <c r="G3074" s="164">
        <v>1070914043</v>
      </c>
      <c r="H3074" s="164">
        <v>1070914</v>
      </c>
      <c r="I3074" s="164">
        <v>100837</v>
      </c>
      <c r="J3074" s="164">
        <v>22257</v>
      </c>
    </row>
    <row r="3075" spans="1:10" ht="14.5" x14ac:dyDescent="0.35">
      <c r="A3075" s="162">
        <v>29181</v>
      </c>
      <c r="B3075" s="162" t="s">
        <v>3268</v>
      </c>
      <c r="D3075" s="163">
        <v>21.2</v>
      </c>
      <c r="E3075" s="163" t="s">
        <v>195</v>
      </c>
      <c r="F3075" s="162">
        <v>2021</v>
      </c>
      <c r="G3075" s="164">
        <v>198012</v>
      </c>
      <c r="H3075" s="164">
        <v>198</v>
      </c>
      <c r="I3075" s="164">
        <v>19</v>
      </c>
      <c r="J3075" s="164">
        <v>4</v>
      </c>
    </row>
    <row r="3076" spans="1:10" ht="14.5" x14ac:dyDescent="0.35">
      <c r="A3076" s="162">
        <v>29203</v>
      </c>
      <c r="B3076" s="162" t="s">
        <v>3269</v>
      </c>
      <c r="D3076" s="163">
        <v>19.100000000000001</v>
      </c>
      <c r="E3076" s="163" t="s">
        <v>195</v>
      </c>
      <c r="F3076" s="162">
        <v>2021</v>
      </c>
      <c r="G3076" s="164">
        <v>64632767</v>
      </c>
      <c r="H3076" s="164">
        <v>2127431</v>
      </c>
      <c r="I3076" s="164">
        <v>3901</v>
      </c>
      <c r="J3076" s="164">
        <v>29204</v>
      </c>
    </row>
    <row r="3077" spans="1:10" ht="14.5" x14ac:dyDescent="0.35">
      <c r="A3077" s="162">
        <v>29203</v>
      </c>
      <c r="B3077" s="162" t="s">
        <v>3270</v>
      </c>
      <c r="D3077" s="163">
        <v>19.2</v>
      </c>
      <c r="E3077" s="163" t="s">
        <v>195</v>
      </c>
      <c r="F3077" s="162">
        <v>2021</v>
      </c>
      <c r="G3077" s="164">
        <v>2062797967</v>
      </c>
      <c r="H3077" s="164">
        <v>0</v>
      </c>
      <c r="I3077" s="164">
        <v>0</v>
      </c>
      <c r="J3077" s="164">
        <v>0</v>
      </c>
    </row>
    <row r="3078" spans="1:10" ht="14.5" x14ac:dyDescent="0.35">
      <c r="A3078" s="162">
        <v>29203</v>
      </c>
      <c r="B3078" s="162" t="s">
        <v>3271</v>
      </c>
      <c r="D3078" s="163">
        <v>19.3</v>
      </c>
      <c r="E3078" s="163" t="s">
        <v>195</v>
      </c>
      <c r="F3078" s="162">
        <v>2021</v>
      </c>
      <c r="G3078" s="164">
        <v>6275967</v>
      </c>
      <c r="H3078" s="164">
        <v>924209</v>
      </c>
      <c r="I3078" s="164">
        <v>1695</v>
      </c>
      <c r="J3078" s="164">
        <v>10850</v>
      </c>
    </row>
    <row r="3079" spans="1:10" ht="14.5" x14ac:dyDescent="0.35">
      <c r="A3079" s="162">
        <v>29203</v>
      </c>
      <c r="B3079" s="162" t="s">
        <v>3272</v>
      </c>
      <c r="D3079" s="163">
        <v>19.399999999999999</v>
      </c>
      <c r="E3079" s="163" t="s">
        <v>195</v>
      </c>
      <c r="F3079" s="162">
        <v>2021</v>
      </c>
      <c r="G3079" s="164">
        <v>917933508</v>
      </c>
      <c r="H3079" s="164">
        <v>0</v>
      </c>
      <c r="I3079" s="164">
        <v>0</v>
      </c>
      <c r="J3079" s="164">
        <v>0</v>
      </c>
    </row>
    <row r="3080" spans="1:10" ht="14.5" x14ac:dyDescent="0.35">
      <c r="A3080" s="162">
        <v>29203</v>
      </c>
      <c r="B3080" s="162" t="s">
        <v>3273</v>
      </c>
      <c r="D3080" s="163">
        <v>21.1</v>
      </c>
      <c r="E3080" s="163" t="s">
        <v>195</v>
      </c>
      <c r="F3080" s="162">
        <v>2021</v>
      </c>
      <c r="G3080" s="164">
        <v>1667583645</v>
      </c>
      <c r="H3080" s="164">
        <v>1667584</v>
      </c>
      <c r="I3080" s="164">
        <v>3058</v>
      </c>
      <c r="J3080" s="164">
        <v>22576</v>
      </c>
    </row>
    <row r="3081" spans="1:10" ht="14.5" x14ac:dyDescent="0.35">
      <c r="A3081" s="162">
        <v>29203</v>
      </c>
      <c r="B3081" s="162" t="s">
        <v>3274</v>
      </c>
      <c r="D3081" s="163">
        <v>21.2</v>
      </c>
      <c r="E3081" s="163" t="s">
        <v>195</v>
      </c>
      <c r="F3081" s="162">
        <v>2021</v>
      </c>
      <c r="G3081" s="164">
        <v>256577382</v>
      </c>
      <c r="H3081" s="164">
        <v>256577</v>
      </c>
      <c r="I3081" s="164">
        <v>471</v>
      </c>
      <c r="J3081" s="164">
        <v>3150</v>
      </c>
    </row>
    <row r="3082" spans="1:10" ht="14.5" x14ac:dyDescent="0.35">
      <c r="A3082" s="162">
        <v>29246</v>
      </c>
      <c r="B3082" s="162" t="s">
        <v>3275</v>
      </c>
      <c r="D3082" s="163">
        <v>9</v>
      </c>
      <c r="E3082" s="163" t="s">
        <v>195</v>
      </c>
      <c r="F3082" s="162">
        <v>2021</v>
      </c>
      <c r="G3082" s="164">
        <v>1910</v>
      </c>
      <c r="H3082" s="164">
        <v>2</v>
      </c>
      <c r="I3082" s="164">
        <v>0</v>
      </c>
      <c r="J3082" s="164">
        <v>0</v>
      </c>
    </row>
    <row r="3083" spans="1:10" ht="14.5" x14ac:dyDescent="0.35">
      <c r="A3083" s="162">
        <v>29246</v>
      </c>
      <c r="B3083" s="162" t="s">
        <v>3276</v>
      </c>
      <c r="D3083" s="163">
        <v>19.100000000000001</v>
      </c>
      <c r="E3083" s="163" t="s">
        <v>195</v>
      </c>
      <c r="F3083" s="162">
        <v>2021</v>
      </c>
      <c r="G3083" s="164">
        <v>11619498</v>
      </c>
      <c r="H3083" s="164">
        <v>282201</v>
      </c>
      <c r="I3083" s="164">
        <v>2529</v>
      </c>
      <c r="J3083" s="164">
        <v>73</v>
      </c>
    </row>
    <row r="3084" spans="1:10" ht="14.5" x14ac:dyDescent="0.35">
      <c r="A3084" s="162">
        <v>29246</v>
      </c>
      <c r="B3084" s="162" t="s">
        <v>3277</v>
      </c>
      <c r="D3084" s="163">
        <v>19.2</v>
      </c>
      <c r="E3084" s="163" t="s">
        <v>195</v>
      </c>
      <c r="F3084" s="162">
        <v>2021</v>
      </c>
      <c r="G3084" s="164">
        <v>270581050</v>
      </c>
      <c r="H3084" s="164">
        <v>0</v>
      </c>
      <c r="I3084" s="164">
        <v>0</v>
      </c>
      <c r="J3084" s="164">
        <v>0</v>
      </c>
    </row>
    <row r="3085" spans="1:10" ht="14.5" x14ac:dyDescent="0.35">
      <c r="A3085" s="162">
        <v>29246</v>
      </c>
      <c r="B3085" s="162" t="s">
        <v>3278</v>
      </c>
      <c r="D3085" s="163">
        <v>21.1</v>
      </c>
      <c r="E3085" s="163" t="s">
        <v>195</v>
      </c>
      <c r="F3085" s="162">
        <v>2021</v>
      </c>
      <c r="G3085" s="164">
        <v>234959993</v>
      </c>
      <c r="H3085" s="164">
        <v>234960</v>
      </c>
      <c r="I3085" s="164">
        <v>2106</v>
      </c>
      <c r="J3085" s="164">
        <v>60</v>
      </c>
    </row>
    <row r="3086" spans="1:10" ht="14.5" x14ac:dyDescent="0.35">
      <c r="A3086" s="162">
        <v>29254</v>
      </c>
      <c r="B3086" s="162" t="s">
        <v>3279</v>
      </c>
      <c r="D3086" s="163">
        <v>19.100000000000001</v>
      </c>
      <c r="E3086" s="163" t="s">
        <v>195</v>
      </c>
      <c r="F3086" s="162">
        <v>2021</v>
      </c>
      <c r="G3086" s="164">
        <v>2750645</v>
      </c>
      <c r="H3086" s="164">
        <v>99577</v>
      </c>
      <c r="I3086" s="164">
        <v>12760</v>
      </c>
      <c r="J3086" s="164">
        <v>6334</v>
      </c>
    </row>
    <row r="3087" spans="1:10" ht="14.5" x14ac:dyDescent="0.35">
      <c r="A3087" s="162">
        <v>29254</v>
      </c>
      <c r="B3087" s="162" t="s">
        <v>3280</v>
      </c>
      <c r="D3087" s="163">
        <v>19.2</v>
      </c>
      <c r="E3087" s="163" t="s">
        <v>195</v>
      </c>
      <c r="F3087" s="162">
        <v>2021</v>
      </c>
      <c r="G3087" s="164">
        <v>96826166</v>
      </c>
      <c r="H3087" s="164">
        <v>0</v>
      </c>
      <c r="I3087" s="164">
        <v>0</v>
      </c>
      <c r="J3087" s="164">
        <v>0</v>
      </c>
    </row>
    <row r="3088" spans="1:10" ht="14.5" x14ac:dyDescent="0.35">
      <c r="A3088" s="162">
        <v>29254</v>
      </c>
      <c r="B3088" s="162" t="s">
        <v>3281</v>
      </c>
      <c r="D3088" s="163">
        <v>19.3</v>
      </c>
      <c r="E3088" s="163" t="s">
        <v>195</v>
      </c>
      <c r="F3088" s="162">
        <v>2021</v>
      </c>
      <c r="G3088" s="164">
        <v>180648</v>
      </c>
      <c r="H3088" s="164">
        <v>6960</v>
      </c>
      <c r="I3088" s="164">
        <v>753</v>
      </c>
      <c r="J3088" s="164">
        <v>374</v>
      </c>
    </row>
    <row r="3089" spans="1:10" ht="14.5" x14ac:dyDescent="0.35">
      <c r="A3089" s="162">
        <v>29254</v>
      </c>
      <c r="B3089" s="162" t="s">
        <v>3282</v>
      </c>
      <c r="D3089" s="163">
        <v>19.399999999999999</v>
      </c>
      <c r="E3089" s="163" t="s">
        <v>195</v>
      </c>
      <c r="F3089" s="162">
        <v>2021</v>
      </c>
      <c r="G3089" s="164">
        <v>6779050</v>
      </c>
      <c r="H3089" s="164">
        <v>0</v>
      </c>
      <c r="I3089" s="164">
        <v>0</v>
      </c>
      <c r="J3089" s="164">
        <v>0</v>
      </c>
    </row>
    <row r="3090" spans="1:10" ht="14.5" x14ac:dyDescent="0.35">
      <c r="A3090" s="162">
        <v>29254</v>
      </c>
      <c r="B3090" s="162" t="s">
        <v>3283</v>
      </c>
      <c r="D3090" s="163">
        <v>21.1</v>
      </c>
      <c r="E3090" s="163" t="s">
        <v>195</v>
      </c>
      <c r="F3090" s="162">
        <v>2021</v>
      </c>
      <c r="G3090" s="164">
        <v>190607959</v>
      </c>
      <c r="H3090" s="164">
        <v>61837</v>
      </c>
      <c r="I3090" s="164">
        <v>7920</v>
      </c>
      <c r="J3090" s="164">
        <v>3931</v>
      </c>
    </row>
    <row r="3091" spans="1:10" ht="14.5" x14ac:dyDescent="0.35">
      <c r="A3091" s="162">
        <v>29254</v>
      </c>
      <c r="B3091" s="162" t="s">
        <v>3284</v>
      </c>
      <c r="D3091" s="163">
        <v>21.2</v>
      </c>
      <c r="E3091" s="163" t="s">
        <v>195</v>
      </c>
      <c r="F3091" s="162">
        <v>2021</v>
      </c>
      <c r="G3091" s="164">
        <v>2434458</v>
      </c>
      <c r="H3091" s="164">
        <v>2434</v>
      </c>
      <c r="I3091" s="164">
        <v>264</v>
      </c>
      <c r="J3091" s="164">
        <v>131</v>
      </c>
    </row>
    <row r="3092" spans="1:10" ht="14.5" x14ac:dyDescent="0.35">
      <c r="A3092" s="162">
        <v>29262</v>
      </c>
      <c r="B3092" s="162" t="s">
        <v>3285</v>
      </c>
      <c r="D3092" s="163">
        <v>9</v>
      </c>
      <c r="E3092" s="163" t="s">
        <v>195</v>
      </c>
      <c r="F3092" s="162">
        <v>2021</v>
      </c>
      <c r="G3092" s="164">
        <v>767819</v>
      </c>
      <c r="H3092" s="164">
        <v>768</v>
      </c>
      <c r="I3092" s="164">
        <v>12</v>
      </c>
      <c r="J3092" s="164">
        <v>52</v>
      </c>
    </row>
    <row r="3093" spans="1:10" ht="14.5" x14ac:dyDescent="0.35">
      <c r="A3093" s="162">
        <v>29262</v>
      </c>
      <c r="B3093" s="162" t="s">
        <v>3286</v>
      </c>
      <c r="D3093" s="163">
        <v>17.100000000000001</v>
      </c>
      <c r="E3093" s="163" t="s">
        <v>195</v>
      </c>
      <c r="F3093" s="162">
        <v>2021</v>
      </c>
      <c r="G3093" s="164">
        <v>63988</v>
      </c>
      <c r="H3093" s="164">
        <v>64</v>
      </c>
      <c r="I3093" s="164">
        <v>1</v>
      </c>
      <c r="J3093" s="164">
        <v>5</v>
      </c>
    </row>
    <row r="3094" spans="1:10" ht="14.5" x14ac:dyDescent="0.35">
      <c r="A3094" s="162">
        <v>29262</v>
      </c>
      <c r="B3094" s="162" t="s">
        <v>3287</v>
      </c>
      <c r="D3094" s="163">
        <v>19.100000000000001</v>
      </c>
      <c r="E3094" s="163" t="s">
        <v>195</v>
      </c>
      <c r="F3094" s="162">
        <v>2021</v>
      </c>
      <c r="G3094" s="164">
        <v>6131845</v>
      </c>
      <c r="H3094" s="164">
        <v>136467</v>
      </c>
      <c r="I3094" s="164">
        <v>4152</v>
      </c>
      <c r="J3094" s="164">
        <v>10734</v>
      </c>
    </row>
    <row r="3095" spans="1:10" ht="14.5" x14ac:dyDescent="0.35">
      <c r="A3095" s="162">
        <v>29262</v>
      </c>
      <c r="B3095" s="162" t="s">
        <v>3288</v>
      </c>
      <c r="D3095" s="163">
        <v>19.2</v>
      </c>
      <c r="E3095" s="163" t="s">
        <v>195</v>
      </c>
      <c r="F3095" s="162">
        <v>2021</v>
      </c>
      <c r="G3095" s="164">
        <v>130334970</v>
      </c>
      <c r="H3095" s="164">
        <v>0</v>
      </c>
      <c r="I3095" s="164">
        <v>0</v>
      </c>
      <c r="J3095" s="164">
        <v>0</v>
      </c>
    </row>
    <row r="3096" spans="1:10" ht="14.5" x14ac:dyDescent="0.35">
      <c r="A3096" s="162">
        <v>29262</v>
      </c>
      <c r="B3096" s="162" t="s">
        <v>3289</v>
      </c>
      <c r="D3096" s="163">
        <v>19.3</v>
      </c>
      <c r="E3096" s="163" t="s">
        <v>195</v>
      </c>
      <c r="F3096" s="162">
        <v>2021</v>
      </c>
      <c r="G3096" s="164">
        <v>78919</v>
      </c>
      <c r="H3096" s="164">
        <v>17348</v>
      </c>
      <c r="I3096" s="164">
        <v>542</v>
      </c>
      <c r="J3096" s="164">
        <v>2131</v>
      </c>
    </row>
    <row r="3097" spans="1:10" ht="14.5" x14ac:dyDescent="0.35">
      <c r="A3097" s="162">
        <v>29262</v>
      </c>
      <c r="B3097" s="162" t="s">
        <v>3290</v>
      </c>
      <c r="D3097" s="163">
        <v>19.399999999999999</v>
      </c>
      <c r="E3097" s="163" t="s">
        <v>195</v>
      </c>
      <c r="F3097" s="162">
        <v>2021</v>
      </c>
      <c r="G3097" s="164">
        <v>17268622</v>
      </c>
      <c r="H3097" s="164">
        <v>0</v>
      </c>
      <c r="I3097" s="164">
        <v>0</v>
      </c>
      <c r="J3097" s="164">
        <v>0</v>
      </c>
    </row>
    <row r="3098" spans="1:10" ht="14.5" x14ac:dyDescent="0.35">
      <c r="A3098" s="162">
        <v>29262</v>
      </c>
      <c r="B3098" s="162" t="s">
        <v>3291</v>
      </c>
      <c r="D3098" s="163">
        <v>21.1</v>
      </c>
      <c r="E3098" s="163" t="s">
        <v>195</v>
      </c>
      <c r="F3098" s="162">
        <v>2021</v>
      </c>
      <c r="G3098" s="164">
        <v>108134827</v>
      </c>
      <c r="H3098" s="164">
        <v>108135</v>
      </c>
      <c r="I3098" s="164">
        <v>2979</v>
      </c>
      <c r="J3098" s="164">
        <v>8585</v>
      </c>
    </row>
    <row r="3099" spans="1:10" ht="14.5" x14ac:dyDescent="0.35">
      <c r="A3099" s="162">
        <v>29262</v>
      </c>
      <c r="B3099" s="162" t="s">
        <v>3292</v>
      </c>
      <c r="D3099" s="163">
        <v>21.2</v>
      </c>
      <c r="E3099" s="163" t="s">
        <v>195</v>
      </c>
      <c r="F3099" s="162">
        <v>2021</v>
      </c>
      <c r="G3099" s="164">
        <v>4057447</v>
      </c>
      <c r="H3099" s="164">
        <v>4057</v>
      </c>
      <c r="I3099" s="164">
        <v>125</v>
      </c>
      <c r="J3099" s="164">
        <v>496</v>
      </c>
    </row>
    <row r="3100" spans="1:10" ht="14.5" x14ac:dyDescent="0.35">
      <c r="A3100" s="162">
        <v>29297</v>
      </c>
      <c r="B3100" s="162" t="s">
        <v>3293</v>
      </c>
      <c r="D3100" s="163">
        <v>9</v>
      </c>
      <c r="E3100" s="163" t="s">
        <v>195</v>
      </c>
      <c r="F3100" s="162">
        <v>2021</v>
      </c>
      <c r="G3100" s="164">
        <v>420</v>
      </c>
      <c r="H3100" s="164">
        <v>0</v>
      </c>
      <c r="I3100" s="164">
        <v>0</v>
      </c>
      <c r="J3100" s="164">
        <v>0</v>
      </c>
    </row>
    <row r="3101" spans="1:10" ht="14.5" x14ac:dyDescent="0.35">
      <c r="A3101" s="162">
        <v>29297</v>
      </c>
      <c r="B3101" s="162" t="s">
        <v>3294</v>
      </c>
      <c r="D3101" s="163">
        <v>19.100000000000001</v>
      </c>
      <c r="E3101" s="163" t="s">
        <v>195</v>
      </c>
      <c r="F3101" s="162">
        <v>2021</v>
      </c>
      <c r="G3101" s="164">
        <v>3503267</v>
      </c>
      <c r="H3101" s="164">
        <v>285524</v>
      </c>
      <c r="I3101" s="164">
        <v>0</v>
      </c>
      <c r="J3101" s="164">
        <v>6031</v>
      </c>
    </row>
    <row r="3102" spans="1:10" ht="14.5" x14ac:dyDescent="0.35">
      <c r="A3102" s="162">
        <v>29297</v>
      </c>
      <c r="B3102" s="162" t="s">
        <v>3295</v>
      </c>
      <c r="D3102" s="163">
        <v>19.2</v>
      </c>
      <c r="E3102" s="163" t="s">
        <v>195</v>
      </c>
      <c r="F3102" s="162">
        <v>2021</v>
      </c>
      <c r="G3102" s="164">
        <v>282020779</v>
      </c>
      <c r="H3102" s="164">
        <v>0</v>
      </c>
      <c r="I3102" s="164">
        <v>0</v>
      </c>
      <c r="J3102" s="164">
        <v>0</v>
      </c>
    </row>
    <row r="3103" spans="1:10" ht="14.5" x14ac:dyDescent="0.35">
      <c r="A3103" s="162">
        <v>29297</v>
      </c>
      <c r="B3103" s="162" t="s">
        <v>3296</v>
      </c>
      <c r="D3103" s="163">
        <v>19.3</v>
      </c>
      <c r="E3103" s="163" t="s">
        <v>195</v>
      </c>
      <c r="F3103" s="162">
        <v>2021</v>
      </c>
      <c r="G3103" s="164">
        <v>73267</v>
      </c>
      <c r="H3103" s="164">
        <v>9313</v>
      </c>
      <c r="I3103" s="164">
        <v>0</v>
      </c>
      <c r="J3103" s="164">
        <v>0</v>
      </c>
    </row>
    <row r="3104" spans="1:10" ht="14.5" x14ac:dyDescent="0.35">
      <c r="A3104" s="162">
        <v>29297</v>
      </c>
      <c r="B3104" s="162" t="s">
        <v>3297</v>
      </c>
      <c r="D3104" s="163">
        <v>19.399999999999999</v>
      </c>
      <c r="E3104" s="163" t="s">
        <v>195</v>
      </c>
      <c r="F3104" s="162">
        <v>2021</v>
      </c>
      <c r="G3104" s="164">
        <v>9239257</v>
      </c>
      <c r="H3104" s="164">
        <v>0</v>
      </c>
      <c r="I3104" s="164">
        <v>0</v>
      </c>
      <c r="J3104" s="164">
        <v>0</v>
      </c>
    </row>
    <row r="3105" spans="1:10" ht="14.5" x14ac:dyDescent="0.35">
      <c r="A3105" s="162">
        <v>29297</v>
      </c>
      <c r="B3105" s="162" t="s">
        <v>3298</v>
      </c>
      <c r="D3105" s="163">
        <v>21.1</v>
      </c>
      <c r="E3105" s="163" t="s">
        <v>195</v>
      </c>
      <c r="F3105" s="162">
        <v>2021</v>
      </c>
      <c r="G3105" s="164">
        <v>140994066</v>
      </c>
      <c r="H3105" s="164">
        <v>140994</v>
      </c>
      <c r="I3105" s="164">
        <v>0</v>
      </c>
      <c r="J3105" s="164">
        <v>1696</v>
      </c>
    </row>
    <row r="3106" spans="1:10" ht="14.5" x14ac:dyDescent="0.35">
      <c r="A3106" s="162">
        <v>29297</v>
      </c>
      <c r="B3106" s="162" t="s">
        <v>3299</v>
      </c>
      <c r="D3106" s="163">
        <v>21.2</v>
      </c>
      <c r="E3106" s="163" t="s">
        <v>195</v>
      </c>
      <c r="F3106" s="162">
        <v>2021</v>
      </c>
      <c r="G3106" s="164">
        <v>2565263</v>
      </c>
      <c r="H3106" s="164">
        <v>2565</v>
      </c>
      <c r="I3106" s="164">
        <v>0</v>
      </c>
      <c r="J3106" s="164">
        <v>0</v>
      </c>
    </row>
    <row r="3107" spans="1:10" ht="14.5" x14ac:dyDescent="0.35">
      <c r="A3107" s="162">
        <v>29300</v>
      </c>
      <c r="B3107" s="162" t="s">
        <v>3300</v>
      </c>
      <c r="D3107" s="163">
        <v>19.100000000000001</v>
      </c>
      <c r="E3107" s="163" t="s">
        <v>195</v>
      </c>
      <c r="F3107" s="162">
        <v>2021</v>
      </c>
      <c r="G3107" s="164">
        <v>2581809</v>
      </c>
      <c r="H3107" s="164">
        <v>258607</v>
      </c>
      <c r="I3107" s="164">
        <v>0</v>
      </c>
      <c r="J3107" s="164">
        <v>5569</v>
      </c>
    </row>
    <row r="3108" spans="1:10" ht="14.5" x14ac:dyDescent="0.35">
      <c r="A3108" s="162">
        <v>29300</v>
      </c>
      <c r="B3108" s="162" t="s">
        <v>3301</v>
      </c>
      <c r="D3108" s="163">
        <v>19.2</v>
      </c>
      <c r="E3108" s="163" t="s">
        <v>195</v>
      </c>
      <c r="F3108" s="162">
        <v>2021</v>
      </c>
      <c r="G3108" s="164">
        <v>256025039</v>
      </c>
      <c r="H3108" s="164">
        <v>0</v>
      </c>
      <c r="I3108" s="164">
        <v>0</v>
      </c>
      <c r="J3108" s="164">
        <v>0</v>
      </c>
    </row>
    <row r="3109" spans="1:10" ht="14.5" x14ac:dyDescent="0.35">
      <c r="A3109" s="162">
        <v>29300</v>
      </c>
      <c r="B3109" s="162" t="s">
        <v>3302</v>
      </c>
      <c r="D3109" s="163">
        <v>19.3</v>
      </c>
      <c r="E3109" s="163" t="s">
        <v>195</v>
      </c>
      <c r="F3109" s="162">
        <v>2021</v>
      </c>
      <c r="G3109" s="164">
        <v>94777</v>
      </c>
      <c r="H3109" s="164">
        <v>35834</v>
      </c>
      <c r="I3109" s="164">
        <v>0</v>
      </c>
      <c r="J3109" s="164">
        <v>772</v>
      </c>
    </row>
    <row r="3110" spans="1:10" ht="14.5" x14ac:dyDescent="0.35">
      <c r="A3110" s="162">
        <v>29300</v>
      </c>
      <c r="B3110" s="162" t="s">
        <v>3303</v>
      </c>
      <c r="D3110" s="163">
        <v>19.399999999999999</v>
      </c>
      <c r="E3110" s="163" t="s">
        <v>195</v>
      </c>
      <c r="F3110" s="162">
        <v>2021</v>
      </c>
      <c r="G3110" s="164">
        <v>35738758</v>
      </c>
      <c r="H3110" s="164">
        <v>0</v>
      </c>
      <c r="I3110" s="164">
        <v>0</v>
      </c>
      <c r="J3110" s="164">
        <v>0</v>
      </c>
    </row>
    <row r="3111" spans="1:10" ht="14.5" x14ac:dyDescent="0.35">
      <c r="A3111" s="162">
        <v>29300</v>
      </c>
      <c r="B3111" s="162" t="s">
        <v>3304</v>
      </c>
      <c r="D3111" s="163">
        <v>21.1</v>
      </c>
      <c r="E3111" s="163" t="s">
        <v>195</v>
      </c>
      <c r="F3111" s="162">
        <v>2021</v>
      </c>
      <c r="G3111" s="164">
        <v>82751499</v>
      </c>
      <c r="H3111" s="164">
        <v>82751</v>
      </c>
      <c r="I3111" s="164">
        <v>0</v>
      </c>
      <c r="J3111" s="164">
        <v>1782</v>
      </c>
    </row>
    <row r="3112" spans="1:10" ht="14.5" x14ac:dyDescent="0.35">
      <c r="A3112" s="162">
        <v>29300</v>
      </c>
      <c r="B3112" s="162" t="s">
        <v>3305</v>
      </c>
      <c r="D3112" s="163">
        <v>21.2</v>
      </c>
      <c r="E3112" s="163" t="s">
        <v>195</v>
      </c>
      <c r="F3112" s="162">
        <v>2021</v>
      </c>
      <c r="G3112" s="164">
        <v>6768714</v>
      </c>
      <c r="H3112" s="164">
        <v>6769</v>
      </c>
      <c r="I3112" s="164">
        <v>0</v>
      </c>
      <c r="J3112" s="164">
        <v>146</v>
      </c>
    </row>
    <row r="3113" spans="1:10" ht="14.5" x14ac:dyDescent="0.35">
      <c r="A3113" s="162">
        <v>29319</v>
      </c>
      <c r="B3113" s="162" t="s">
        <v>3306</v>
      </c>
      <c r="D3113" s="163">
        <v>9</v>
      </c>
      <c r="E3113" s="163" t="s">
        <v>195</v>
      </c>
      <c r="F3113" s="162">
        <v>2021</v>
      </c>
      <c r="G3113" s="164">
        <v>1320</v>
      </c>
      <c r="H3113" s="164">
        <v>1</v>
      </c>
      <c r="I3113" s="164">
        <v>0</v>
      </c>
      <c r="J3113" s="164">
        <v>0</v>
      </c>
    </row>
    <row r="3114" spans="1:10" ht="14.5" x14ac:dyDescent="0.35">
      <c r="A3114" s="162">
        <v>29319</v>
      </c>
      <c r="B3114" s="162" t="s">
        <v>3307</v>
      </c>
      <c r="D3114" s="163">
        <v>19.100000000000001</v>
      </c>
      <c r="E3114" s="163" t="s">
        <v>195</v>
      </c>
      <c r="F3114" s="162">
        <v>2021</v>
      </c>
      <c r="G3114" s="164">
        <v>357322</v>
      </c>
      <c r="H3114" s="164">
        <v>13823</v>
      </c>
      <c r="I3114" s="164">
        <v>15</v>
      </c>
      <c r="J3114" s="164">
        <v>3342</v>
      </c>
    </row>
    <row r="3115" spans="1:10" ht="14.5" x14ac:dyDescent="0.35">
      <c r="A3115" s="162">
        <v>29319</v>
      </c>
      <c r="B3115" s="162" t="s">
        <v>3308</v>
      </c>
      <c r="D3115" s="163">
        <v>19.2</v>
      </c>
      <c r="E3115" s="163" t="s">
        <v>195</v>
      </c>
      <c r="F3115" s="162">
        <v>2021</v>
      </c>
      <c r="G3115" s="164">
        <v>13465971</v>
      </c>
      <c r="H3115" s="164">
        <v>0</v>
      </c>
      <c r="I3115" s="164">
        <v>0</v>
      </c>
      <c r="J3115" s="164">
        <v>0</v>
      </c>
    </row>
    <row r="3116" spans="1:10" ht="14.5" x14ac:dyDescent="0.35">
      <c r="A3116" s="162">
        <v>29319</v>
      </c>
      <c r="B3116" s="162" t="s">
        <v>3309</v>
      </c>
      <c r="D3116" s="163">
        <v>19.3</v>
      </c>
      <c r="E3116" s="163" t="s">
        <v>195</v>
      </c>
      <c r="F3116" s="162">
        <v>2021</v>
      </c>
      <c r="G3116" s="164">
        <v>21501</v>
      </c>
      <c r="H3116" s="164">
        <v>1195</v>
      </c>
      <c r="I3116" s="164">
        <v>2</v>
      </c>
      <c r="J3116" s="164">
        <v>118</v>
      </c>
    </row>
    <row r="3117" spans="1:10" ht="14.5" x14ac:dyDescent="0.35">
      <c r="A3117" s="162">
        <v>29319</v>
      </c>
      <c r="B3117" s="162" t="s">
        <v>3310</v>
      </c>
      <c r="D3117" s="163">
        <v>19.399999999999999</v>
      </c>
      <c r="E3117" s="163" t="s">
        <v>195</v>
      </c>
      <c r="F3117" s="162">
        <v>2021</v>
      </c>
      <c r="G3117" s="164">
        <v>1173781</v>
      </c>
      <c r="H3117" s="164">
        <v>0</v>
      </c>
      <c r="I3117" s="164">
        <v>0</v>
      </c>
      <c r="J3117" s="164">
        <v>0</v>
      </c>
    </row>
    <row r="3118" spans="1:10" ht="14.5" x14ac:dyDescent="0.35">
      <c r="A3118" s="162">
        <v>29319</v>
      </c>
      <c r="B3118" s="162" t="s">
        <v>3311</v>
      </c>
      <c r="D3118" s="163">
        <v>21.1</v>
      </c>
      <c r="E3118" s="163" t="s">
        <v>195</v>
      </c>
      <c r="F3118" s="162">
        <v>2021</v>
      </c>
      <c r="G3118" s="164">
        <v>10814080</v>
      </c>
      <c r="H3118" s="164">
        <v>10814</v>
      </c>
      <c r="I3118" s="164">
        <v>11</v>
      </c>
      <c r="J3118" s="164">
        <v>1908</v>
      </c>
    </row>
    <row r="3119" spans="1:10" ht="14.5" x14ac:dyDescent="0.35">
      <c r="A3119" s="162">
        <v>29319</v>
      </c>
      <c r="B3119" s="162" t="s">
        <v>3312</v>
      </c>
      <c r="D3119" s="163">
        <v>21.2</v>
      </c>
      <c r="E3119" s="163" t="s">
        <v>195</v>
      </c>
      <c r="F3119" s="162">
        <v>2021</v>
      </c>
      <c r="G3119" s="164">
        <v>474706</v>
      </c>
      <c r="H3119" s="164">
        <v>475</v>
      </c>
      <c r="I3119" s="164">
        <v>1</v>
      </c>
      <c r="J3119" s="164">
        <v>65</v>
      </c>
    </row>
    <row r="3120" spans="1:10" ht="14.5" x14ac:dyDescent="0.35">
      <c r="A3120" s="162">
        <v>29327</v>
      </c>
      <c r="B3120" s="162" t="s">
        <v>3313</v>
      </c>
      <c r="D3120" s="163">
        <v>19.100000000000001</v>
      </c>
      <c r="E3120" s="163" t="s">
        <v>195</v>
      </c>
      <c r="F3120" s="162">
        <v>2021</v>
      </c>
      <c r="G3120" s="164">
        <v>5834109</v>
      </c>
      <c r="H3120" s="164">
        <v>206812</v>
      </c>
      <c r="I3120" s="164">
        <v>35155</v>
      </c>
      <c r="J3120" s="164">
        <v>8481</v>
      </c>
    </row>
    <row r="3121" spans="1:10" ht="14.5" x14ac:dyDescent="0.35">
      <c r="A3121" s="162">
        <v>29327</v>
      </c>
      <c r="B3121" s="162" t="s">
        <v>3314</v>
      </c>
      <c r="D3121" s="163">
        <v>19.2</v>
      </c>
      <c r="E3121" s="163" t="s">
        <v>195</v>
      </c>
      <c r="F3121" s="162">
        <v>2021</v>
      </c>
      <c r="G3121" s="164">
        <v>200978216</v>
      </c>
      <c r="H3121" s="164">
        <v>0</v>
      </c>
      <c r="I3121" s="164">
        <v>0</v>
      </c>
      <c r="J3121" s="164">
        <v>0</v>
      </c>
    </row>
    <row r="3122" spans="1:10" ht="14.5" x14ac:dyDescent="0.35">
      <c r="A3122" s="162">
        <v>29327</v>
      </c>
      <c r="B3122" s="162" t="s">
        <v>3315</v>
      </c>
      <c r="D3122" s="163">
        <v>21.1</v>
      </c>
      <c r="E3122" s="163" t="s">
        <v>195</v>
      </c>
      <c r="F3122" s="162">
        <v>2021</v>
      </c>
      <c r="G3122" s="164">
        <v>173817826</v>
      </c>
      <c r="H3122" s="164">
        <v>173818</v>
      </c>
      <c r="I3122" s="164">
        <v>29547</v>
      </c>
      <c r="J3122" s="164">
        <v>7128</v>
      </c>
    </row>
    <row r="3123" spans="1:10" ht="14.5" x14ac:dyDescent="0.35">
      <c r="A3123" s="162">
        <v>29335</v>
      </c>
      <c r="B3123" s="162" t="s">
        <v>3316</v>
      </c>
      <c r="D3123" s="163">
        <v>19.100000000000001</v>
      </c>
      <c r="E3123" s="163" t="s">
        <v>195</v>
      </c>
      <c r="F3123" s="162">
        <v>2021</v>
      </c>
      <c r="G3123" s="164">
        <v>2119156</v>
      </c>
      <c r="H3123" s="164">
        <v>74107</v>
      </c>
      <c r="I3123" s="164">
        <v>5445</v>
      </c>
      <c r="J3123" s="164">
        <v>4713</v>
      </c>
    </row>
    <row r="3124" spans="1:10" ht="14.5" x14ac:dyDescent="0.35">
      <c r="A3124" s="162">
        <v>29335</v>
      </c>
      <c r="B3124" s="162" t="s">
        <v>3317</v>
      </c>
      <c r="D3124" s="163">
        <v>19.2</v>
      </c>
      <c r="E3124" s="163" t="s">
        <v>195</v>
      </c>
      <c r="F3124" s="162">
        <v>2021</v>
      </c>
      <c r="G3124" s="164">
        <v>71987352</v>
      </c>
      <c r="H3124" s="164">
        <v>0</v>
      </c>
      <c r="I3124" s="164">
        <v>0</v>
      </c>
      <c r="J3124" s="164">
        <v>0</v>
      </c>
    </row>
    <row r="3125" spans="1:10" ht="14.5" x14ac:dyDescent="0.35">
      <c r="A3125" s="162">
        <v>29335</v>
      </c>
      <c r="B3125" s="162" t="s">
        <v>3318</v>
      </c>
      <c r="D3125" s="163">
        <v>19.3</v>
      </c>
      <c r="E3125" s="163" t="s">
        <v>195</v>
      </c>
      <c r="F3125" s="162">
        <v>2021</v>
      </c>
      <c r="G3125" s="164">
        <v>353214</v>
      </c>
      <c r="H3125" s="164">
        <v>38320</v>
      </c>
      <c r="I3125" s="164">
        <v>915</v>
      </c>
      <c r="J3125" s="164">
        <v>3668</v>
      </c>
    </row>
    <row r="3126" spans="1:10" ht="14.5" x14ac:dyDescent="0.35">
      <c r="A3126" s="162">
        <v>29335</v>
      </c>
      <c r="B3126" s="162" t="s">
        <v>3319</v>
      </c>
      <c r="D3126" s="163">
        <v>19.399999999999999</v>
      </c>
      <c r="E3126" s="163" t="s">
        <v>195</v>
      </c>
      <c r="F3126" s="162">
        <v>2021</v>
      </c>
      <c r="G3126" s="164">
        <v>37966294</v>
      </c>
      <c r="H3126" s="164">
        <v>0</v>
      </c>
      <c r="I3126" s="164">
        <v>0</v>
      </c>
      <c r="J3126" s="164">
        <v>0</v>
      </c>
    </row>
    <row r="3127" spans="1:10" ht="14.5" x14ac:dyDescent="0.35">
      <c r="A3127" s="162">
        <v>29335</v>
      </c>
      <c r="B3127" s="162" t="s">
        <v>3320</v>
      </c>
      <c r="D3127" s="163">
        <v>21.1</v>
      </c>
      <c r="E3127" s="163" t="s">
        <v>195</v>
      </c>
      <c r="F3127" s="162">
        <v>2021</v>
      </c>
      <c r="G3127" s="164">
        <v>82397039</v>
      </c>
      <c r="H3127" s="164">
        <v>82397</v>
      </c>
      <c r="I3127" s="164">
        <v>6102</v>
      </c>
      <c r="J3127" s="164">
        <v>5352</v>
      </c>
    </row>
    <row r="3128" spans="1:10" ht="14.5" x14ac:dyDescent="0.35">
      <c r="A3128" s="162">
        <v>29335</v>
      </c>
      <c r="B3128" s="162" t="s">
        <v>3321</v>
      </c>
      <c r="D3128" s="163">
        <v>21.2</v>
      </c>
      <c r="E3128" s="163" t="s">
        <v>195</v>
      </c>
      <c r="F3128" s="162">
        <v>2021</v>
      </c>
      <c r="G3128" s="164">
        <v>11825806</v>
      </c>
      <c r="H3128" s="164">
        <v>11826</v>
      </c>
      <c r="I3128" s="164">
        <v>202</v>
      </c>
      <c r="J3128" s="164">
        <v>927</v>
      </c>
    </row>
    <row r="3129" spans="1:10" ht="14.5" x14ac:dyDescent="0.35">
      <c r="A3129" s="162">
        <v>29351</v>
      </c>
      <c r="B3129" s="162" t="s">
        <v>3322</v>
      </c>
      <c r="D3129" s="163">
        <v>19.100000000000001</v>
      </c>
      <c r="E3129" s="163" t="s">
        <v>195</v>
      </c>
      <c r="F3129" s="162">
        <v>2021</v>
      </c>
      <c r="G3129" s="164">
        <v>437104</v>
      </c>
      <c r="H3129" s="164">
        <v>50741</v>
      </c>
      <c r="I3129" s="164">
        <v>7003</v>
      </c>
      <c r="J3129" s="164">
        <v>4668</v>
      </c>
    </row>
    <row r="3130" spans="1:10" ht="14.5" x14ac:dyDescent="0.35">
      <c r="A3130" s="162">
        <v>29351</v>
      </c>
      <c r="B3130" s="162" t="s">
        <v>3323</v>
      </c>
      <c r="D3130" s="163">
        <v>19.2</v>
      </c>
      <c r="E3130" s="163" t="s">
        <v>195</v>
      </c>
      <c r="F3130" s="162">
        <v>2021</v>
      </c>
      <c r="G3130" s="164">
        <v>50304262</v>
      </c>
      <c r="H3130" s="164">
        <v>0</v>
      </c>
      <c r="I3130" s="164">
        <v>0</v>
      </c>
      <c r="J3130" s="164">
        <v>0</v>
      </c>
    </row>
    <row r="3131" spans="1:10" ht="14.5" x14ac:dyDescent="0.35">
      <c r="A3131" s="162">
        <v>29351</v>
      </c>
      <c r="B3131" s="162" t="s">
        <v>3324</v>
      </c>
      <c r="D3131" s="163">
        <v>19.3</v>
      </c>
      <c r="E3131" s="163" t="s">
        <v>195</v>
      </c>
      <c r="F3131" s="162">
        <v>2021</v>
      </c>
      <c r="G3131" s="164">
        <v>-73</v>
      </c>
      <c r="H3131" s="164">
        <v>16</v>
      </c>
      <c r="I3131" s="164">
        <v>233</v>
      </c>
      <c r="J3131" s="164">
        <v>155</v>
      </c>
    </row>
    <row r="3132" spans="1:10" ht="14.5" x14ac:dyDescent="0.35">
      <c r="A3132" s="162">
        <v>29351</v>
      </c>
      <c r="B3132" s="162" t="s">
        <v>3325</v>
      </c>
      <c r="D3132" s="163">
        <v>19.399999999999999</v>
      </c>
      <c r="E3132" s="163" t="s">
        <v>195</v>
      </c>
      <c r="F3132" s="162">
        <v>2021</v>
      </c>
      <c r="G3132" s="164">
        <v>15990</v>
      </c>
      <c r="H3132" s="164">
        <v>0</v>
      </c>
      <c r="I3132" s="164">
        <v>0</v>
      </c>
      <c r="J3132" s="164">
        <v>0</v>
      </c>
    </row>
    <row r="3133" spans="1:10" ht="14.5" x14ac:dyDescent="0.35">
      <c r="A3133" s="162">
        <v>29351</v>
      </c>
      <c r="B3133" s="162" t="s">
        <v>3326</v>
      </c>
      <c r="D3133" s="163">
        <v>21.1</v>
      </c>
      <c r="E3133" s="163" t="s">
        <v>195</v>
      </c>
      <c r="F3133" s="162">
        <v>2021</v>
      </c>
      <c r="G3133" s="164">
        <v>25316534</v>
      </c>
      <c r="H3133" s="164">
        <v>25317</v>
      </c>
      <c r="I3133" s="164">
        <v>3517</v>
      </c>
      <c r="J3133" s="164">
        <v>2345</v>
      </c>
    </row>
    <row r="3134" spans="1:10" ht="14.5" x14ac:dyDescent="0.35">
      <c r="A3134" s="162">
        <v>29351</v>
      </c>
      <c r="B3134" s="162" t="s">
        <v>3327</v>
      </c>
      <c r="D3134" s="163">
        <v>21.2</v>
      </c>
      <c r="E3134" s="163" t="s">
        <v>195</v>
      </c>
      <c r="F3134" s="162">
        <v>2021</v>
      </c>
      <c r="G3134" s="164">
        <v>8304</v>
      </c>
      <c r="H3134" s="164">
        <v>8</v>
      </c>
      <c r="I3134" s="164">
        <v>93</v>
      </c>
      <c r="J3134" s="164">
        <v>62</v>
      </c>
    </row>
    <row r="3135" spans="1:10" ht="14.5" x14ac:dyDescent="0.35">
      <c r="A3135" s="162">
        <v>29378</v>
      </c>
      <c r="B3135" s="162" t="s">
        <v>3328</v>
      </c>
      <c r="D3135" s="163">
        <v>19.100000000000001</v>
      </c>
      <c r="E3135" s="163" t="s">
        <v>195</v>
      </c>
      <c r="F3135" s="162">
        <v>2021</v>
      </c>
      <c r="G3135" s="164">
        <v>480638</v>
      </c>
      <c r="H3135" s="164">
        <v>217700</v>
      </c>
      <c r="I3135" s="164">
        <v>2018</v>
      </c>
      <c r="J3135" s="164">
        <v>3671</v>
      </c>
    </row>
    <row r="3136" spans="1:10" ht="14.5" x14ac:dyDescent="0.35">
      <c r="A3136" s="162">
        <v>29378</v>
      </c>
      <c r="B3136" s="162" t="s">
        <v>3329</v>
      </c>
      <c r="D3136" s="163">
        <v>19.2</v>
      </c>
      <c r="E3136" s="163" t="s">
        <v>195</v>
      </c>
      <c r="F3136" s="162">
        <v>2021</v>
      </c>
      <c r="G3136" s="164">
        <v>217219810</v>
      </c>
      <c r="H3136" s="164">
        <v>0</v>
      </c>
      <c r="I3136" s="164">
        <v>0</v>
      </c>
      <c r="J3136" s="164">
        <v>0</v>
      </c>
    </row>
    <row r="3137" spans="1:10" ht="14.5" x14ac:dyDescent="0.35">
      <c r="A3137" s="162">
        <v>29378</v>
      </c>
      <c r="B3137" s="162" t="s">
        <v>3330</v>
      </c>
      <c r="D3137" s="163">
        <v>21.1</v>
      </c>
      <c r="E3137" s="163" t="s">
        <v>195</v>
      </c>
      <c r="F3137" s="162">
        <v>2021</v>
      </c>
      <c r="G3137" s="164">
        <v>77248782</v>
      </c>
      <c r="H3137" s="164">
        <v>77249</v>
      </c>
      <c r="I3137" s="164">
        <v>716</v>
      </c>
      <c r="J3137" s="164">
        <v>1303</v>
      </c>
    </row>
    <row r="3138" spans="1:10" ht="14.5" x14ac:dyDescent="0.35">
      <c r="A3138" s="162">
        <v>29394</v>
      </c>
      <c r="B3138" s="162" t="s">
        <v>3331</v>
      </c>
      <c r="D3138" s="163">
        <v>19.100000000000001</v>
      </c>
      <c r="E3138" s="163" t="s">
        <v>195</v>
      </c>
      <c r="F3138" s="162">
        <v>2021</v>
      </c>
      <c r="G3138" s="164">
        <v>1549919</v>
      </c>
      <c r="H3138" s="164">
        <v>38165</v>
      </c>
      <c r="I3138" s="164">
        <v>0</v>
      </c>
      <c r="J3138" s="164">
        <v>-159</v>
      </c>
    </row>
    <row r="3139" spans="1:10" ht="14.5" x14ac:dyDescent="0.35">
      <c r="A3139" s="162">
        <v>29394</v>
      </c>
      <c r="B3139" s="162" t="s">
        <v>3332</v>
      </c>
      <c r="D3139" s="163">
        <v>19.2</v>
      </c>
      <c r="E3139" s="163" t="s">
        <v>195</v>
      </c>
      <c r="F3139" s="162">
        <v>2021</v>
      </c>
      <c r="G3139" s="164">
        <v>36615282</v>
      </c>
      <c r="H3139" s="164">
        <v>0</v>
      </c>
      <c r="I3139" s="164">
        <v>0</v>
      </c>
      <c r="J3139" s="164">
        <v>0</v>
      </c>
    </row>
    <row r="3140" spans="1:10" ht="14.5" x14ac:dyDescent="0.35">
      <c r="A3140" s="162">
        <v>29394</v>
      </c>
      <c r="B3140" s="162" t="s">
        <v>3333</v>
      </c>
      <c r="D3140" s="163">
        <v>19.3</v>
      </c>
      <c r="E3140" s="163" t="s">
        <v>195</v>
      </c>
      <c r="F3140" s="162">
        <v>2021</v>
      </c>
      <c r="G3140" s="164">
        <v>216227</v>
      </c>
      <c r="H3140" s="164">
        <v>28538</v>
      </c>
      <c r="I3140" s="164">
        <v>0</v>
      </c>
      <c r="J3140" s="164">
        <v>-131</v>
      </c>
    </row>
    <row r="3141" spans="1:10" ht="14.5" x14ac:dyDescent="0.35">
      <c r="A3141" s="162">
        <v>29394</v>
      </c>
      <c r="B3141" s="162" t="s">
        <v>3334</v>
      </c>
      <c r="D3141" s="163">
        <v>19.399999999999999</v>
      </c>
      <c r="E3141" s="163" t="s">
        <v>195</v>
      </c>
      <c r="F3141" s="162">
        <v>2021</v>
      </c>
      <c r="G3141" s="164">
        <v>28321679</v>
      </c>
      <c r="H3141" s="164">
        <v>0</v>
      </c>
      <c r="I3141" s="164">
        <v>0</v>
      </c>
      <c r="J3141" s="164">
        <v>0</v>
      </c>
    </row>
    <row r="3142" spans="1:10" ht="14.5" x14ac:dyDescent="0.35">
      <c r="A3142" s="162">
        <v>29394</v>
      </c>
      <c r="B3142" s="162" t="s">
        <v>3335</v>
      </c>
      <c r="D3142" s="163">
        <v>21.1</v>
      </c>
      <c r="E3142" s="163" t="s">
        <v>195</v>
      </c>
      <c r="F3142" s="162">
        <v>2021</v>
      </c>
      <c r="G3142" s="164">
        <v>30056620</v>
      </c>
      <c r="H3142" s="164">
        <v>30057</v>
      </c>
      <c r="I3142" s="164">
        <v>0</v>
      </c>
      <c r="J3142" s="164">
        <v>-133</v>
      </c>
    </row>
    <row r="3143" spans="1:10" ht="14.5" x14ac:dyDescent="0.35">
      <c r="A3143" s="162">
        <v>29394</v>
      </c>
      <c r="B3143" s="162" t="s">
        <v>3336</v>
      </c>
      <c r="D3143" s="163">
        <v>21.2</v>
      </c>
      <c r="E3143" s="163" t="s">
        <v>195</v>
      </c>
      <c r="F3143" s="162">
        <v>2021</v>
      </c>
      <c r="G3143" s="164">
        <v>8469612</v>
      </c>
      <c r="H3143" s="164">
        <v>8470</v>
      </c>
      <c r="I3143" s="164">
        <v>0</v>
      </c>
      <c r="J3143" s="164">
        <v>-40</v>
      </c>
    </row>
    <row r="3144" spans="1:10" ht="14.5" x14ac:dyDescent="0.35">
      <c r="A3144" s="162">
        <v>29408</v>
      </c>
      <c r="B3144" s="162" t="s">
        <v>3337</v>
      </c>
      <c r="D3144" s="163">
        <v>19.100000000000001</v>
      </c>
      <c r="E3144" s="163" t="s">
        <v>195</v>
      </c>
      <c r="F3144" s="162">
        <v>2021</v>
      </c>
      <c r="G3144" s="164">
        <v>14037</v>
      </c>
      <c r="H3144" s="164">
        <v>9874</v>
      </c>
      <c r="I3144" s="164">
        <v>1893</v>
      </c>
      <c r="J3144" s="164">
        <v>598</v>
      </c>
    </row>
    <row r="3145" spans="1:10" ht="14.5" x14ac:dyDescent="0.35">
      <c r="A3145" s="162">
        <v>29408</v>
      </c>
      <c r="B3145" s="162" t="s">
        <v>3338</v>
      </c>
      <c r="D3145" s="163">
        <v>19.2</v>
      </c>
      <c r="E3145" s="163" t="s">
        <v>195</v>
      </c>
      <c r="F3145" s="162">
        <v>2021</v>
      </c>
      <c r="G3145" s="164">
        <v>9859661</v>
      </c>
      <c r="H3145" s="164">
        <v>0</v>
      </c>
      <c r="I3145" s="164">
        <v>0</v>
      </c>
      <c r="J3145" s="164">
        <v>0</v>
      </c>
    </row>
    <row r="3146" spans="1:10" ht="14.5" x14ac:dyDescent="0.35">
      <c r="A3146" s="162">
        <v>29408</v>
      </c>
      <c r="B3146" s="162" t="s">
        <v>3339</v>
      </c>
      <c r="D3146" s="163">
        <v>19.3</v>
      </c>
      <c r="E3146" s="163" t="s">
        <v>195</v>
      </c>
      <c r="F3146" s="162">
        <v>2021</v>
      </c>
      <c r="G3146" s="164">
        <v>-336</v>
      </c>
      <c r="H3146" s="164">
        <v>201</v>
      </c>
      <c r="I3146" s="164">
        <v>53</v>
      </c>
      <c r="J3146" s="164">
        <v>17</v>
      </c>
    </row>
    <row r="3147" spans="1:10" ht="14.5" x14ac:dyDescent="0.35">
      <c r="A3147" s="162">
        <v>29408</v>
      </c>
      <c r="B3147" s="162" t="s">
        <v>3340</v>
      </c>
      <c r="D3147" s="163">
        <v>19.399999999999999</v>
      </c>
      <c r="E3147" s="163" t="s">
        <v>195</v>
      </c>
      <c r="F3147" s="162">
        <v>2021</v>
      </c>
      <c r="G3147" s="164">
        <v>201048</v>
      </c>
      <c r="H3147" s="164">
        <v>0</v>
      </c>
      <c r="I3147" s="164">
        <v>0</v>
      </c>
      <c r="J3147" s="164">
        <v>0</v>
      </c>
    </row>
    <row r="3148" spans="1:10" ht="14.5" x14ac:dyDescent="0.35">
      <c r="A3148" s="162">
        <v>29408</v>
      </c>
      <c r="B3148" s="162" t="s">
        <v>3341</v>
      </c>
      <c r="D3148" s="163">
        <v>21.1</v>
      </c>
      <c r="E3148" s="163" t="s">
        <v>195</v>
      </c>
      <c r="F3148" s="162">
        <v>2021</v>
      </c>
      <c r="G3148" s="164">
        <v>7970580</v>
      </c>
      <c r="H3148" s="164">
        <v>7971</v>
      </c>
      <c r="I3148" s="164">
        <v>1746</v>
      </c>
      <c r="J3148" s="164">
        <v>551</v>
      </c>
    </row>
    <row r="3149" spans="1:10" ht="14.5" x14ac:dyDescent="0.35">
      <c r="A3149" s="162">
        <v>29408</v>
      </c>
      <c r="B3149" s="162" t="s">
        <v>3342</v>
      </c>
      <c r="D3149" s="163">
        <v>21.2</v>
      </c>
      <c r="E3149" s="163" t="s">
        <v>195</v>
      </c>
      <c r="F3149" s="162">
        <v>2021</v>
      </c>
      <c r="G3149" s="164">
        <v>17125</v>
      </c>
      <c r="H3149" s="164">
        <v>17</v>
      </c>
      <c r="I3149" s="164">
        <v>4</v>
      </c>
      <c r="J3149" s="164">
        <v>1</v>
      </c>
    </row>
    <row r="3150" spans="1:10" ht="14.5" x14ac:dyDescent="0.35">
      <c r="A3150" s="162">
        <v>29424</v>
      </c>
      <c r="B3150" s="162" t="s">
        <v>3343</v>
      </c>
      <c r="D3150" s="163">
        <v>5.0999999999999996</v>
      </c>
      <c r="E3150" s="163" t="s">
        <v>195</v>
      </c>
      <c r="F3150" s="162">
        <v>2021</v>
      </c>
      <c r="G3150" s="164">
        <v>812000</v>
      </c>
      <c r="H3150" s="164">
        <v>124341</v>
      </c>
      <c r="I3150" s="164">
        <v>7033</v>
      </c>
      <c r="J3150" s="164">
        <v>9256</v>
      </c>
    </row>
    <row r="3151" spans="1:10" ht="14.5" x14ac:dyDescent="0.35">
      <c r="A3151" s="162">
        <v>29424</v>
      </c>
      <c r="B3151" s="162" t="s">
        <v>3344</v>
      </c>
      <c r="D3151" s="163">
        <v>5.2</v>
      </c>
      <c r="E3151" s="163" t="s">
        <v>195</v>
      </c>
      <c r="F3151" s="162">
        <v>2021</v>
      </c>
      <c r="G3151" s="164">
        <v>2527229</v>
      </c>
      <c r="H3151" s="164">
        <v>50420</v>
      </c>
      <c r="I3151" s="164">
        <v>3004</v>
      </c>
      <c r="J3151" s="164">
        <v>4400</v>
      </c>
    </row>
    <row r="3152" spans="1:10" ht="14.5" x14ac:dyDescent="0.35">
      <c r="A3152" s="162">
        <v>29424</v>
      </c>
      <c r="B3152" s="162" t="s">
        <v>3345</v>
      </c>
      <c r="D3152" s="163">
        <v>9</v>
      </c>
      <c r="E3152" s="163" t="s">
        <v>195</v>
      </c>
      <c r="F3152" s="162">
        <v>2021</v>
      </c>
      <c r="G3152" s="164">
        <v>85707</v>
      </c>
      <c r="H3152" s="164">
        <v>555</v>
      </c>
      <c r="I3152" s="164">
        <v>40</v>
      </c>
      <c r="J3152" s="164">
        <v>46</v>
      </c>
    </row>
    <row r="3153" spans="1:10" ht="14.5" x14ac:dyDescent="0.35">
      <c r="A3153" s="162">
        <v>29424</v>
      </c>
      <c r="B3153" s="162" t="s">
        <v>3346</v>
      </c>
      <c r="D3153" s="163">
        <v>17.100000000000001</v>
      </c>
      <c r="E3153" s="163" t="s">
        <v>195</v>
      </c>
      <c r="F3153" s="162">
        <v>2021</v>
      </c>
      <c r="G3153" s="164">
        <v>26245019</v>
      </c>
      <c r="H3153" s="164">
        <v>204373</v>
      </c>
      <c r="I3153" s="164">
        <v>9393</v>
      </c>
      <c r="J3153" s="164">
        <v>14115</v>
      </c>
    </row>
    <row r="3154" spans="1:10" ht="14.5" x14ac:dyDescent="0.35">
      <c r="A3154" s="162">
        <v>29424</v>
      </c>
      <c r="B3154" s="162" t="s">
        <v>3347</v>
      </c>
      <c r="D3154" s="163">
        <v>17.2</v>
      </c>
      <c r="E3154" s="163" t="s">
        <v>195</v>
      </c>
      <c r="F3154" s="162">
        <v>2021</v>
      </c>
      <c r="G3154" s="164">
        <v>88852</v>
      </c>
      <c r="H3154" s="164">
        <v>5424</v>
      </c>
      <c r="I3154" s="164">
        <v>265</v>
      </c>
      <c r="J3154" s="164">
        <v>376</v>
      </c>
    </row>
    <row r="3155" spans="1:10" ht="14.5" x14ac:dyDescent="0.35">
      <c r="A3155" s="162">
        <v>29424</v>
      </c>
      <c r="B3155" s="162" t="s">
        <v>3348</v>
      </c>
      <c r="D3155" s="163">
        <v>18</v>
      </c>
      <c r="E3155" s="163" t="s">
        <v>195</v>
      </c>
      <c r="F3155" s="162">
        <v>2021</v>
      </c>
      <c r="G3155" s="164">
        <v>965441</v>
      </c>
      <c r="H3155" s="164">
        <v>4134</v>
      </c>
      <c r="I3155" s="164">
        <v>296</v>
      </c>
      <c r="J3155" s="164">
        <v>437</v>
      </c>
    </row>
    <row r="3156" spans="1:10" ht="14.5" x14ac:dyDescent="0.35">
      <c r="A3156" s="162">
        <v>29424</v>
      </c>
      <c r="B3156" s="162" t="s">
        <v>3349</v>
      </c>
      <c r="D3156" s="163">
        <v>19.100000000000001</v>
      </c>
      <c r="E3156" s="163" t="s">
        <v>195</v>
      </c>
      <c r="F3156" s="162">
        <v>2021</v>
      </c>
      <c r="G3156" s="164">
        <v>7752</v>
      </c>
      <c r="H3156" s="164">
        <v>93743</v>
      </c>
      <c r="I3156" s="164">
        <v>11551</v>
      </c>
      <c r="J3156" s="164">
        <v>7289</v>
      </c>
    </row>
    <row r="3157" spans="1:10" ht="14.5" x14ac:dyDescent="0.35">
      <c r="A3157" s="162">
        <v>29424</v>
      </c>
      <c r="B3157" s="162" t="s">
        <v>3350</v>
      </c>
      <c r="D3157" s="163">
        <v>19.2</v>
      </c>
      <c r="E3157" s="163" t="s">
        <v>195</v>
      </c>
      <c r="F3157" s="162">
        <v>2021</v>
      </c>
      <c r="G3157" s="164">
        <v>122087</v>
      </c>
      <c r="H3157" s="164">
        <v>0</v>
      </c>
      <c r="I3157" s="164">
        <v>0</v>
      </c>
      <c r="J3157" s="164">
        <v>0</v>
      </c>
    </row>
    <row r="3158" spans="1:10" ht="14.5" x14ac:dyDescent="0.35">
      <c r="A3158" s="162">
        <v>29424</v>
      </c>
      <c r="B3158" s="162" t="s">
        <v>3351</v>
      </c>
      <c r="D3158" s="163">
        <v>19.3</v>
      </c>
      <c r="E3158" s="163" t="s">
        <v>195</v>
      </c>
      <c r="F3158" s="162">
        <v>2021</v>
      </c>
      <c r="G3158" s="164">
        <v>11285</v>
      </c>
      <c r="H3158" s="164">
        <v>38898</v>
      </c>
      <c r="I3158" s="164">
        <v>3029</v>
      </c>
      <c r="J3158" s="164">
        <v>3805</v>
      </c>
    </row>
    <row r="3159" spans="1:10" ht="14.5" x14ac:dyDescent="0.35">
      <c r="A3159" s="162">
        <v>29424</v>
      </c>
      <c r="B3159" s="162" t="s">
        <v>3352</v>
      </c>
      <c r="D3159" s="163">
        <v>19.399999999999999</v>
      </c>
      <c r="E3159" s="163" t="s">
        <v>195</v>
      </c>
      <c r="F3159" s="162">
        <v>2021</v>
      </c>
      <c r="G3159" s="164">
        <v>3948599</v>
      </c>
      <c r="H3159" s="164">
        <v>0</v>
      </c>
      <c r="I3159" s="164">
        <v>0</v>
      </c>
      <c r="J3159" s="164">
        <v>0</v>
      </c>
    </row>
    <row r="3160" spans="1:10" ht="14.5" x14ac:dyDescent="0.35">
      <c r="A3160" s="162">
        <v>29424</v>
      </c>
      <c r="B3160" s="162" t="s">
        <v>3353</v>
      </c>
      <c r="D3160" s="163">
        <v>21.1</v>
      </c>
      <c r="E3160" s="163" t="s">
        <v>195</v>
      </c>
      <c r="F3160" s="162">
        <v>2021</v>
      </c>
      <c r="G3160" s="164">
        <v>131580</v>
      </c>
      <c r="H3160" s="164">
        <v>46112</v>
      </c>
      <c r="I3160" s="164">
        <v>5263</v>
      </c>
      <c r="J3160" s="164">
        <v>3449</v>
      </c>
    </row>
    <row r="3161" spans="1:10" ht="14.5" x14ac:dyDescent="0.35">
      <c r="A3161" s="162">
        <v>29424</v>
      </c>
      <c r="B3161" s="162" t="s">
        <v>3354</v>
      </c>
      <c r="D3161" s="163">
        <v>21.2</v>
      </c>
      <c r="E3161" s="163" t="s">
        <v>195</v>
      </c>
      <c r="F3161" s="162">
        <v>2021</v>
      </c>
      <c r="G3161" s="164">
        <v>926470</v>
      </c>
      <c r="H3161" s="164">
        <v>9425</v>
      </c>
      <c r="I3161" s="164">
        <v>698</v>
      </c>
      <c r="J3161" s="164">
        <v>915</v>
      </c>
    </row>
    <row r="3162" spans="1:10" ht="14.5" x14ac:dyDescent="0.35">
      <c r="A3162" s="162">
        <v>29424</v>
      </c>
      <c r="B3162" s="162" t="s">
        <v>3355</v>
      </c>
      <c r="D3162" s="163">
        <v>23</v>
      </c>
      <c r="E3162" s="163" t="s">
        <v>195</v>
      </c>
      <c r="F3162" s="162">
        <v>2021</v>
      </c>
      <c r="G3162" s="164">
        <v>458784</v>
      </c>
      <c r="H3162" s="164">
        <v>538</v>
      </c>
      <c r="I3162" s="164">
        <v>23</v>
      </c>
      <c r="J3162" s="164">
        <v>45</v>
      </c>
    </row>
    <row r="3163" spans="1:10" ht="14.5" x14ac:dyDescent="0.35">
      <c r="A3163" s="162">
        <v>29424</v>
      </c>
      <c r="B3163" s="162" t="s">
        <v>3356</v>
      </c>
      <c r="D3163" s="163">
        <v>24</v>
      </c>
      <c r="E3163" s="163" t="s">
        <v>195</v>
      </c>
      <c r="F3163" s="162">
        <v>2021</v>
      </c>
      <c r="G3163" s="164">
        <v>4418009</v>
      </c>
      <c r="H3163" s="164">
        <v>24379</v>
      </c>
      <c r="I3163" s="164">
        <v>2087</v>
      </c>
      <c r="J3163" s="164">
        <v>2659</v>
      </c>
    </row>
    <row r="3164" spans="1:10" ht="14.5" x14ac:dyDescent="0.35">
      <c r="A3164" s="162">
        <v>29459</v>
      </c>
      <c r="B3164" s="162" t="s">
        <v>3357</v>
      </c>
      <c r="D3164" s="163">
        <v>4</v>
      </c>
      <c r="E3164" s="163" t="s">
        <v>195</v>
      </c>
      <c r="F3164" s="162">
        <v>2021</v>
      </c>
      <c r="G3164" s="164">
        <v>3277868</v>
      </c>
      <c r="H3164" s="164">
        <v>16165</v>
      </c>
      <c r="I3164" s="164">
        <v>1418</v>
      </c>
      <c r="J3164" s="164">
        <v>1301</v>
      </c>
    </row>
    <row r="3165" spans="1:10" ht="14.5" x14ac:dyDescent="0.35">
      <c r="A3165" s="162">
        <v>29459</v>
      </c>
      <c r="B3165" s="162" t="s">
        <v>3358</v>
      </c>
      <c r="D3165" s="163">
        <v>5.0999999999999996</v>
      </c>
      <c r="E3165" s="163" t="s">
        <v>195</v>
      </c>
      <c r="F3165" s="162">
        <v>2021</v>
      </c>
      <c r="G3165" s="164">
        <v>39371556</v>
      </c>
      <c r="H3165" s="164">
        <v>244241</v>
      </c>
      <c r="I3165" s="164">
        <v>13883</v>
      </c>
      <c r="J3165" s="164">
        <v>18282</v>
      </c>
    </row>
    <row r="3166" spans="1:10" ht="14.5" x14ac:dyDescent="0.35">
      <c r="A3166" s="162">
        <v>29459</v>
      </c>
      <c r="B3166" s="162" t="s">
        <v>3359</v>
      </c>
      <c r="D3166" s="163">
        <v>5.2</v>
      </c>
      <c r="E3166" s="163" t="s">
        <v>195</v>
      </c>
      <c r="F3166" s="162">
        <v>2021</v>
      </c>
      <c r="G3166" s="164">
        <v>13860246</v>
      </c>
      <c r="H3166" s="164">
        <v>126661</v>
      </c>
      <c r="I3166" s="164">
        <v>7329</v>
      </c>
      <c r="J3166" s="164">
        <v>10012</v>
      </c>
    </row>
    <row r="3167" spans="1:10" ht="14.5" x14ac:dyDescent="0.35">
      <c r="A3167" s="162">
        <v>29459</v>
      </c>
      <c r="B3167" s="162" t="s">
        <v>3360</v>
      </c>
      <c r="D3167" s="163">
        <v>9</v>
      </c>
      <c r="E3167" s="163" t="s">
        <v>195</v>
      </c>
      <c r="F3167" s="162">
        <v>2021</v>
      </c>
      <c r="G3167" s="164">
        <v>43162</v>
      </c>
      <c r="H3167" s="164">
        <v>210</v>
      </c>
      <c r="I3167" s="164">
        <v>18</v>
      </c>
      <c r="J3167" s="164">
        <v>17</v>
      </c>
    </row>
    <row r="3168" spans="1:10" ht="14.5" x14ac:dyDescent="0.35">
      <c r="A3168" s="162">
        <v>29459</v>
      </c>
      <c r="B3168" s="162" t="s">
        <v>3361</v>
      </c>
      <c r="D3168" s="163">
        <v>17.100000000000001</v>
      </c>
      <c r="E3168" s="163" t="s">
        <v>195</v>
      </c>
      <c r="F3168" s="162">
        <v>2021</v>
      </c>
      <c r="G3168" s="164">
        <v>28416252</v>
      </c>
      <c r="H3168" s="164">
        <v>208883</v>
      </c>
      <c r="I3168" s="164">
        <v>10427</v>
      </c>
      <c r="J3168" s="164">
        <v>14221</v>
      </c>
    </row>
    <row r="3169" spans="1:10" ht="14.5" x14ac:dyDescent="0.35">
      <c r="A3169" s="162">
        <v>29459</v>
      </c>
      <c r="B3169" s="162" t="s">
        <v>3362</v>
      </c>
      <c r="D3169" s="163">
        <v>17.2</v>
      </c>
      <c r="E3169" s="163" t="s">
        <v>195</v>
      </c>
      <c r="F3169" s="162">
        <v>2021</v>
      </c>
      <c r="G3169" s="164">
        <v>45834530</v>
      </c>
      <c r="H3169" s="164">
        <v>415090</v>
      </c>
      <c r="I3169" s="164">
        <v>18334</v>
      </c>
      <c r="J3169" s="164">
        <v>21014</v>
      </c>
    </row>
    <row r="3170" spans="1:10" ht="14.5" x14ac:dyDescent="0.35">
      <c r="A3170" s="162">
        <v>29459</v>
      </c>
      <c r="B3170" s="162" t="s">
        <v>3363</v>
      </c>
      <c r="D3170" s="163">
        <v>18</v>
      </c>
      <c r="E3170" s="163" t="s">
        <v>195</v>
      </c>
      <c r="F3170" s="162">
        <v>2021</v>
      </c>
      <c r="G3170" s="164">
        <v>6668619</v>
      </c>
      <c r="H3170" s="164">
        <v>48066</v>
      </c>
      <c r="I3170" s="164">
        <v>2144</v>
      </c>
      <c r="J3170" s="164">
        <v>3040</v>
      </c>
    </row>
    <row r="3171" spans="1:10" ht="14.5" x14ac:dyDescent="0.35">
      <c r="A3171" s="162">
        <v>29459</v>
      </c>
      <c r="B3171" s="162" t="s">
        <v>3364</v>
      </c>
      <c r="D3171" s="163">
        <v>19.100000000000001</v>
      </c>
      <c r="E3171" s="163" t="s">
        <v>195</v>
      </c>
      <c r="F3171" s="162">
        <v>2021</v>
      </c>
      <c r="G3171" s="164">
        <v>14641</v>
      </c>
      <c r="H3171" s="164">
        <v>93264</v>
      </c>
      <c r="I3171" s="164">
        <v>13252</v>
      </c>
      <c r="J3171" s="164">
        <v>7828</v>
      </c>
    </row>
    <row r="3172" spans="1:10" ht="14.5" x14ac:dyDescent="0.35">
      <c r="A3172" s="162">
        <v>29459</v>
      </c>
      <c r="B3172" s="162" t="s">
        <v>3365</v>
      </c>
      <c r="D3172" s="163">
        <v>19.2</v>
      </c>
      <c r="E3172" s="163" t="s">
        <v>195</v>
      </c>
      <c r="F3172" s="162">
        <v>2021</v>
      </c>
      <c r="G3172" s="164">
        <v>218752</v>
      </c>
      <c r="H3172" s="164">
        <v>0</v>
      </c>
      <c r="I3172" s="164">
        <v>0</v>
      </c>
      <c r="J3172" s="164">
        <v>0</v>
      </c>
    </row>
    <row r="3173" spans="1:10" ht="14.5" x14ac:dyDescent="0.35">
      <c r="A3173" s="162">
        <v>29459</v>
      </c>
      <c r="B3173" s="162" t="s">
        <v>3366</v>
      </c>
      <c r="D3173" s="163">
        <v>19.3</v>
      </c>
      <c r="E3173" s="163" t="s">
        <v>195</v>
      </c>
      <c r="F3173" s="162">
        <v>2021</v>
      </c>
      <c r="G3173" s="164">
        <v>5274</v>
      </c>
      <c r="H3173" s="164">
        <v>18122</v>
      </c>
      <c r="I3173" s="164">
        <v>1393</v>
      </c>
      <c r="J3173" s="164">
        <v>1740</v>
      </c>
    </row>
    <row r="3174" spans="1:10" ht="14.5" x14ac:dyDescent="0.35">
      <c r="A3174" s="162">
        <v>29459</v>
      </c>
      <c r="B3174" s="162" t="s">
        <v>3367</v>
      </c>
      <c r="D3174" s="163">
        <v>19.399999999999999</v>
      </c>
      <c r="E3174" s="163" t="s">
        <v>195</v>
      </c>
      <c r="F3174" s="162">
        <v>2021</v>
      </c>
      <c r="G3174" s="164">
        <v>3476711</v>
      </c>
      <c r="H3174" s="164">
        <v>0</v>
      </c>
      <c r="I3174" s="164">
        <v>0</v>
      </c>
      <c r="J3174" s="164">
        <v>0</v>
      </c>
    </row>
    <row r="3175" spans="1:10" ht="14.5" x14ac:dyDescent="0.35">
      <c r="A3175" s="162">
        <v>29459</v>
      </c>
      <c r="B3175" s="162" t="s">
        <v>3368</v>
      </c>
      <c r="D3175" s="163">
        <v>21.1</v>
      </c>
      <c r="E3175" s="163" t="s">
        <v>195</v>
      </c>
      <c r="F3175" s="162">
        <v>2021</v>
      </c>
      <c r="G3175" s="164">
        <v>195403</v>
      </c>
      <c r="H3175" s="164">
        <v>56804</v>
      </c>
      <c r="I3175" s="164">
        <v>8114</v>
      </c>
      <c r="J3175" s="164">
        <v>4789</v>
      </c>
    </row>
    <row r="3176" spans="1:10" ht="14.5" x14ac:dyDescent="0.35">
      <c r="A3176" s="162">
        <v>29459</v>
      </c>
      <c r="B3176" s="162" t="s">
        <v>3369</v>
      </c>
      <c r="D3176" s="163">
        <v>21.2</v>
      </c>
      <c r="E3176" s="163" t="s">
        <v>195</v>
      </c>
      <c r="F3176" s="162">
        <v>2021</v>
      </c>
      <c r="G3176" s="164">
        <v>610563</v>
      </c>
      <c r="H3176" s="164">
        <v>4428</v>
      </c>
      <c r="I3176" s="164">
        <v>324</v>
      </c>
      <c r="J3176" s="164">
        <v>426</v>
      </c>
    </row>
    <row r="3177" spans="1:10" ht="14.5" x14ac:dyDescent="0.35">
      <c r="A3177" s="162">
        <v>29459</v>
      </c>
      <c r="B3177" s="162" t="s">
        <v>3370</v>
      </c>
      <c r="D3177" s="163">
        <v>23</v>
      </c>
      <c r="E3177" s="163" t="s">
        <v>195</v>
      </c>
      <c r="F3177" s="162">
        <v>2021</v>
      </c>
      <c r="G3177" s="164">
        <v>1812433</v>
      </c>
      <c r="H3177" s="164">
        <v>16747</v>
      </c>
      <c r="I3177" s="164">
        <v>1148</v>
      </c>
      <c r="J3177" s="164">
        <v>1187</v>
      </c>
    </row>
    <row r="3178" spans="1:10" ht="14.5" x14ac:dyDescent="0.35">
      <c r="A3178" s="162">
        <v>29513</v>
      </c>
      <c r="B3178" s="162" t="s">
        <v>3371</v>
      </c>
      <c r="D3178" s="163">
        <v>24</v>
      </c>
      <c r="E3178" s="163" t="s">
        <v>195</v>
      </c>
      <c r="F3178" s="162">
        <v>2021</v>
      </c>
      <c r="G3178" s="164">
        <v>43137</v>
      </c>
      <c r="H3178" s="164">
        <v>1198</v>
      </c>
      <c r="I3178" s="164">
        <v>138</v>
      </c>
      <c r="J3178" s="164">
        <v>309</v>
      </c>
    </row>
    <row r="3179" spans="1:10" ht="14.5" x14ac:dyDescent="0.35">
      <c r="A3179" s="162">
        <v>29580</v>
      </c>
      <c r="B3179" s="162" t="s">
        <v>3372</v>
      </c>
      <c r="D3179" s="163">
        <v>1</v>
      </c>
      <c r="E3179" s="163" t="s">
        <v>195</v>
      </c>
      <c r="F3179" s="162">
        <v>2021</v>
      </c>
      <c r="G3179" s="164">
        <v>303644</v>
      </c>
      <c r="H3179" s="164">
        <v>1763</v>
      </c>
      <c r="I3179" s="164">
        <v>36</v>
      </c>
      <c r="J3179" s="164">
        <v>67</v>
      </c>
    </row>
    <row r="3180" spans="1:10" ht="14.5" x14ac:dyDescent="0.35">
      <c r="A3180" s="162">
        <v>29580</v>
      </c>
      <c r="B3180" s="162" t="s">
        <v>3373</v>
      </c>
      <c r="D3180" s="163">
        <v>2.1</v>
      </c>
      <c r="E3180" s="163" t="s">
        <v>195</v>
      </c>
      <c r="F3180" s="162">
        <v>2021</v>
      </c>
      <c r="G3180" s="164">
        <v>892270</v>
      </c>
      <c r="H3180" s="164">
        <v>1984</v>
      </c>
      <c r="I3180" s="164">
        <v>67</v>
      </c>
      <c r="J3180" s="164">
        <v>94</v>
      </c>
    </row>
    <row r="3181" spans="1:10" ht="14.5" x14ac:dyDescent="0.35">
      <c r="A3181" s="162">
        <v>29580</v>
      </c>
      <c r="B3181" s="162" t="s">
        <v>3374</v>
      </c>
      <c r="D3181" s="163">
        <v>5.0999999999999996</v>
      </c>
      <c r="E3181" s="163" t="s">
        <v>195</v>
      </c>
      <c r="F3181" s="162">
        <v>2021</v>
      </c>
      <c r="G3181" s="164">
        <v>3435024</v>
      </c>
      <c r="H3181" s="164">
        <v>20854</v>
      </c>
      <c r="I3181" s="164">
        <v>695</v>
      </c>
      <c r="J3181" s="164">
        <v>1033</v>
      </c>
    </row>
    <row r="3182" spans="1:10" ht="14.5" x14ac:dyDescent="0.35">
      <c r="A3182" s="162">
        <v>29580</v>
      </c>
      <c r="B3182" s="162" t="s">
        <v>3375</v>
      </c>
      <c r="D3182" s="163">
        <v>5.2</v>
      </c>
      <c r="E3182" s="163" t="s">
        <v>195</v>
      </c>
      <c r="F3182" s="162">
        <v>2021</v>
      </c>
      <c r="G3182" s="164">
        <v>3150773</v>
      </c>
      <c r="H3182" s="164">
        <v>23224</v>
      </c>
      <c r="I3182" s="164">
        <v>806</v>
      </c>
      <c r="J3182" s="164">
        <v>1101</v>
      </c>
    </row>
    <row r="3183" spans="1:10" ht="14.5" x14ac:dyDescent="0.35">
      <c r="A3183" s="162">
        <v>29580</v>
      </c>
      <c r="B3183" s="162" t="s">
        <v>3376</v>
      </c>
      <c r="D3183" s="163">
        <v>9</v>
      </c>
      <c r="E3183" s="163" t="s">
        <v>195</v>
      </c>
      <c r="F3183" s="162">
        <v>2021</v>
      </c>
      <c r="G3183" s="164">
        <v>54731</v>
      </c>
      <c r="H3183" s="164">
        <v>999</v>
      </c>
      <c r="I3183" s="164">
        <v>68</v>
      </c>
      <c r="J3183" s="164">
        <v>23</v>
      </c>
    </row>
    <row r="3184" spans="1:10" ht="14.5" x14ac:dyDescent="0.35">
      <c r="A3184" s="162">
        <v>29580</v>
      </c>
      <c r="B3184" s="162" t="s">
        <v>3377</v>
      </c>
      <c r="D3184" s="163">
        <v>17.100000000000001</v>
      </c>
      <c r="E3184" s="163" t="s">
        <v>195</v>
      </c>
      <c r="F3184" s="162">
        <v>2021</v>
      </c>
      <c r="G3184" s="164">
        <v>244548</v>
      </c>
      <c r="H3184" s="164">
        <v>3624</v>
      </c>
      <c r="I3184" s="164">
        <v>113</v>
      </c>
      <c r="J3184" s="164">
        <v>202</v>
      </c>
    </row>
    <row r="3185" spans="1:10" ht="14.5" x14ac:dyDescent="0.35">
      <c r="A3185" s="162">
        <v>29580</v>
      </c>
      <c r="B3185" s="162" t="s">
        <v>3378</v>
      </c>
      <c r="D3185" s="163">
        <v>17.2</v>
      </c>
      <c r="E3185" s="163" t="s">
        <v>195</v>
      </c>
      <c r="F3185" s="162">
        <v>2021</v>
      </c>
      <c r="G3185" s="164">
        <v>27839</v>
      </c>
      <c r="H3185" s="164">
        <v>2240</v>
      </c>
      <c r="I3185" s="164">
        <v>446</v>
      </c>
      <c r="J3185" s="164">
        <v>8665</v>
      </c>
    </row>
    <row r="3186" spans="1:10" ht="14.5" x14ac:dyDescent="0.35">
      <c r="A3186" s="162">
        <v>29580</v>
      </c>
      <c r="B3186" s="162" t="s">
        <v>3379</v>
      </c>
      <c r="D3186" s="163">
        <v>18</v>
      </c>
      <c r="E3186" s="163" t="s">
        <v>195</v>
      </c>
      <c r="F3186" s="162">
        <v>2021</v>
      </c>
      <c r="G3186" s="164">
        <v>3364</v>
      </c>
      <c r="H3186" s="164">
        <v>7</v>
      </c>
      <c r="I3186" s="164">
        <v>0</v>
      </c>
      <c r="J3186" s="164">
        <v>0</v>
      </c>
    </row>
    <row r="3187" spans="1:10" ht="14.5" x14ac:dyDescent="0.35">
      <c r="A3187" s="162">
        <v>29580</v>
      </c>
      <c r="B3187" s="162" t="s">
        <v>3380</v>
      </c>
      <c r="D3187" s="163">
        <v>19.3</v>
      </c>
      <c r="E3187" s="163" t="s">
        <v>195</v>
      </c>
      <c r="F3187" s="162">
        <v>2021</v>
      </c>
      <c r="G3187" s="164">
        <v>70606</v>
      </c>
      <c r="H3187" s="164">
        <v>62241</v>
      </c>
      <c r="I3187" s="164">
        <v>1431</v>
      </c>
      <c r="J3187" s="164">
        <v>2641</v>
      </c>
    </row>
    <row r="3188" spans="1:10" ht="14.5" x14ac:dyDescent="0.35">
      <c r="A3188" s="162">
        <v>29580</v>
      </c>
      <c r="B3188" s="162" t="s">
        <v>3381</v>
      </c>
      <c r="D3188" s="163">
        <v>19.399999999999999</v>
      </c>
      <c r="E3188" s="163" t="s">
        <v>195</v>
      </c>
      <c r="F3188" s="162">
        <v>2021</v>
      </c>
      <c r="G3188" s="164">
        <v>21896872</v>
      </c>
      <c r="H3188" s="164">
        <v>0</v>
      </c>
      <c r="I3188" s="164">
        <v>0</v>
      </c>
      <c r="J3188" s="164">
        <v>0</v>
      </c>
    </row>
    <row r="3189" spans="1:10" ht="14.5" x14ac:dyDescent="0.35">
      <c r="A3189" s="162">
        <v>29580</v>
      </c>
      <c r="B3189" s="162" t="s">
        <v>3382</v>
      </c>
      <c r="D3189" s="163">
        <v>21.2</v>
      </c>
      <c r="E3189" s="163" t="s">
        <v>195</v>
      </c>
      <c r="F3189" s="162">
        <v>2021</v>
      </c>
      <c r="G3189" s="164">
        <v>6989909</v>
      </c>
      <c r="H3189" s="164">
        <v>15586</v>
      </c>
      <c r="I3189" s="164">
        <v>397</v>
      </c>
      <c r="J3189" s="164">
        <v>729</v>
      </c>
    </row>
    <row r="3190" spans="1:10" ht="14.5" x14ac:dyDescent="0.35">
      <c r="A3190" s="162">
        <v>29580</v>
      </c>
      <c r="B3190" s="162" t="s">
        <v>3383</v>
      </c>
      <c r="D3190" s="163">
        <v>23</v>
      </c>
      <c r="E3190" s="163" t="s">
        <v>195</v>
      </c>
      <c r="F3190" s="162">
        <v>2021</v>
      </c>
      <c r="G3190" s="164">
        <v>292541</v>
      </c>
      <c r="H3190" s="164">
        <v>8955</v>
      </c>
      <c r="I3190" s="164">
        <v>1025</v>
      </c>
      <c r="J3190" s="164">
        <v>807</v>
      </c>
    </row>
    <row r="3191" spans="1:10" ht="14.5" x14ac:dyDescent="0.35">
      <c r="A3191" s="162">
        <v>29599</v>
      </c>
      <c r="B3191" s="162" t="s">
        <v>3384</v>
      </c>
      <c r="D3191" s="163">
        <v>5.2</v>
      </c>
      <c r="E3191" s="163" t="s">
        <v>195</v>
      </c>
      <c r="F3191" s="162">
        <v>2021</v>
      </c>
      <c r="G3191" s="164">
        <v>216750</v>
      </c>
      <c r="H3191" s="164">
        <v>38452</v>
      </c>
      <c r="I3191" s="164">
        <v>0</v>
      </c>
      <c r="J3191" s="164">
        <v>853</v>
      </c>
    </row>
    <row r="3192" spans="1:10" ht="14.5" x14ac:dyDescent="0.35">
      <c r="A3192" s="162">
        <v>29599</v>
      </c>
      <c r="B3192" s="162" t="s">
        <v>3385</v>
      </c>
      <c r="D3192" s="163">
        <v>9</v>
      </c>
      <c r="E3192" s="163" t="s">
        <v>195</v>
      </c>
      <c r="F3192" s="162">
        <v>2021</v>
      </c>
      <c r="G3192" s="164">
        <v>1804139</v>
      </c>
      <c r="H3192" s="164">
        <v>26809</v>
      </c>
      <c r="I3192" s="164">
        <v>0</v>
      </c>
      <c r="J3192" s="164">
        <v>280</v>
      </c>
    </row>
    <row r="3193" spans="1:10" ht="14.5" x14ac:dyDescent="0.35">
      <c r="A3193" s="162">
        <v>29599</v>
      </c>
      <c r="B3193" s="162" t="s">
        <v>3386</v>
      </c>
      <c r="D3193" s="163">
        <v>17.100000000000001</v>
      </c>
      <c r="E3193" s="163" t="s">
        <v>195</v>
      </c>
      <c r="F3193" s="162">
        <v>2021</v>
      </c>
      <c r="G3193" s="164">
        <v>2414120</v>
      </c>
      <c r="H3193" s="164">
        <v>41127</v>
      </c>
      <c r="I3193" s="164">
        <v>0</v>
      </c>
      <c r="J3193" s="164">
        <v>1101</v>
      </c>
    </row>
    <row r="3194" spans="1:10" ht="14.5" x14ac:dyDescent="0.35">
      <c r="A3194" s="162">
        <v>29599</v>
      </c>
      <c r="B3194" s="162" t="s">
        <v>3387</v>
      </c>
      <c r="D3194" s="163">
        <v>17.2</v>
      </c>
      <c r="E3194" s="163" t="s">
        <v>195</v>
      </c>
      <c r="F3194" s="162">
        <v>2021</v>
      </c>
      <c r="G3194" s="164">
        <v>47963274</v>
      </c>
      <c r="H3194" s="164">
        <v>489403</v>
      </c>
      <c r="I3194" s="164">
        <v>0</v>
      </c>
      <c r="J3194" s="164">
        <v>9452</v>
      </c>
    </row>
    <row r="3195" spans="1:10" ht="14.5" x14ac:dyDescent="0.35">
      <c r="A3195" s="162">
        <v>29599</v>
      </c>
      <c r="B3195" s="162" t="s">
        <v>3388</v>
      </c>
      <c r="D3195" s="163">
        <v>23</v>
      </c>
      <c r="E3195" s="163" t="s">
        <v>195</v>
      </c>
      <c r="F3195" s="162">
        <v>2021</v>
      </c>
      <c r="G3195" s="164">
        <v>580878</v>
      </c>
      <c r="H3195" s="164">
        <v>17368</v>
      </c>
      <c r="I3195" s="164">
        <v>0</v>
      </c>
      <c r="J3195" s="164">
        <v>252</v>
      </c>
    </row>
    <row r="3196" spans="1:10" ht="14.5" x14ac:dyDescent="0.35">
      <c r="A3196" s="162">
        <v>29599</v>
      </c>
      <c r="B3196" s="162" t="s">
        <v>3389</v>
      </c>
      <c r="D3196" s="163">
        <v>24</v>
      </c>
      <c r="E3196" s="163" t="s">
        <v>195</v>
      </c>
      <c r="F3196" s="162">
        <v>2021</v>
      </c>
      <c r="G3196" s="164">
        <v>24475561</v>
      </c>
      <c r="H3196" s="164">
        <v>83537</v>
      </c>
      <c r="I3196" s="164">
        <v>10239</v>
      </c>
      <c r="J3196" s="164">
        <v>10737</v>
      </c>
    </row>
    <row r="3197" spans="1:10" ht="14.5" x14ac:dyDescent="0.35">
      <c r="A3197" s="162">
        <v>29688</v>
      </c>
      <c r="B3197" s="162" t="s">
        <v>3390</v>
      </c>
      <c r="D3197" s="163">
        <v>4</v>
      </c>
      <c r="E3197" s="163" t="s">
        <v>195</v>
      </c>
      <c r="F3197" s="162">
        <v>2021</v>
      </c>
      <c r="G3197" s="164">
        <v>95772016</v>
      </c>
      <c r="H3197" s="164">
        <v>160795</v>
      </c>
      <c r="I3197" s="164">
        <v>7679</v>
      </c>
      <c r="J3197" s="164">
        <v>2563</v>
      </c>
    </row>
    <row r="3198" spans="1:10" ht="14.5" x14ac:dyDescent="0.35">
      <c r="A3198" s="162">
        <v>29688</v>
      </c>
      <c r="B3198" s="162" t="s">
        <v>3391</v>
      </c>
      <c r="D3198" s="163">
        <v>9</v>
      </c>
      <c r="E3198" s="163" t="s">
        <v>195</v>
      </c>
      <c r="F3198" s="162">
        <v>2021</v>
      </c>
      <c r="G3198" s="164">
        <v>811247</v>
      </c>
      <c r="H3198" s="164">
        <v>1432</v>
      </c>
      <c r="I3198" s="164">
        <v>82</v>
      </c>
      <c r="J3198" s="164">
        <v>26</v>
      </c>
    </row>
    <row r="3199" spans="1:10" ht="14.5" x14ac:dyDescent="0.35">
      <c r="A3199" s="162">
        <v>29688</v>
      </c>
      <c r="B3199" s="162" t="s">
        <v>3392</v>
      </c>
      <c r="D3199" s="163">
        <v>19.100000000000001</v>
      </c>
      <c r="E3199" s="163" t="s">
        <v>195</v>
      </c>
      <c r="F3199" s="162">
        <v>2021</v>
      </c>
      <c r="G3199" s="164">
        <v>32596387</v>
      </c>
      <c r="H3199" s="164">
        <v>5613179</v>
      </c>
      <c r="I3199" s="164">
        <v>344605</v>
      </c>
      <c r="J3199" s="164">
        <v>313949</v>
      </c>
    </row>
    <row r="3200" spans="1:10" ht="14.5" x14ac:dyDescent="0.35">
      <c r="A3200" s="162">
        <v>29688</v>
      </c>
      <c r="B3200" s="162" t="s">
        <v>3393</v>
      </c>
      <c r="D3200" s="163">
        <v>19.2</v>
      </c>
      <c r="E3200" s="163" t="s">
        <v>195</v>
      </c>
      <c r="F3200" s="162">
        <v>2021</v>
      </c>
      <c r="G3200" s="164">
        <v>922092033</v>
      </c>
      <c r="H3200" s="164">
        <v>0</v>
      </c>
      <c r="I3200" s="164">
        <v>0</v>
      </c>
      <c r="J3200" s="164">
        <v>0</v>
      </c>
    </row>
    <row r="3201" spans="1:10" ht="14.5" x14ac:dyDescent="0.35">
      <c r="A3201" s="162">
        <v>29688</v>
      </c>
      <c r="B3201" s="162" t="s">
        <v>3394</v>
      </c>
      <c r="D3201" s="163">
        <v>21.1</v>
      </c>
      <c r="E3201" s="163" t="s">
        <v>195</v>
      </c>
      <c r="F3201" s="162">
        <v>2021</v>
      </c>
      <c r="G3201" s="164">
        <v>1147685691</v>
      </c>
      <c r="H3201" s="164">
        <v>4557536</v>
      </c>
      <c r="I3201" s="164">
        <v>290328</v>
      </c>
      <c r="J3201" s="164">
        <v>273257</v>
      </c>
    </row>
    <row r="3202" spans="1:10" ht="14.5" x14ac:dyDescent="0.35">
      <c r="A3202" s="162">
        <v>29700</v>
      </c>
      <c r="B3202" s="162" t="s">
        <v>3395</v>
      </c>
      <c r="D3202" s="163">
        <v>1</v>
      </c>
      <c r="E3202" s="163" t="s">
        <v>195</v>
      </c>
      <c r="F3202" s="162">
        <v>2021</v>
      </c>
      <c r="G3202" s="164">
        <v>2032222</v>
      </c>
      <c r="H3202" s="164">
        <v>55870</v>
      </c>
      <c r="I3202" s="164">
        <v>1358</v>
      </c>
      <c r="J3202" s="164">
        <v>2196</v>
      </c>
    </row>
    <row r="3203" spans="1:10" ht="14.5" x14ac:dyDescent="0.35">
      <c r="A3203" s="162">
        <v>29700</v>
      </c>
      <c r="B3203" s="162" t="s">
        <v>3396</v>
      </c>
      <c r="D3203" s="163">
        <v>2.1</v>
      </c>
      <c r="E3203" s="163" t="s">
        <v>195</v>
      </c>
      <c r="F3203" s="162">
        <v>2021</v>
      </c>
      <c r="G3203" s="164">
        <v>7594979</v>
      </c>
      <c r="H3203" s="164">
        <v>46086</v>
      </c>
      <c r="I3203" s="164">
        <v>973</v>
      </c>
      <c r="J3203" s="164">
        <v>1643</v>
      </c>
    </row>
    <row r="3204" spans="1:10" ht="14.5" x14ac:dyDescent="0.35">
      <c r="A3204" s="162">
        <v>29700</v>
      </c>
      <c r="B3204" s="162" t="s">
        <v>3397</v>
      </c>
      <c r="D3204" s="163">
        <v>5.0999999999999996</v>
      </c>
      <c r="E3204" s="163" t="s">
        <v>195</v>
      </c>
      <c r="F3204" s="162">
        <v>2021</v>
      </c>
      <c r="G3204" s="164">
        <v>545002</v>
      </c>
      <c r="H3204" s="164">
        <v>16470</v>
      </c>
      <c r="I3204" s="164">
        <v>162</v>
      </c>
      <c r="J3204" s="164">
        <v>402</v>
      </c>
    </row>
    <row r="3205" spans="1:10" ht="14.5" x14ac:dyDescent="0.35">
      <c r="A3205" s="162">
        <v>29700</v>
      </c>
      <c r="B3205" s="162" t="s">
        <v>3398</v>
      </c>
      <c r="D3205" s="163">
        <v>9</v>
      </c>
      <c r="E3205" s="163" t="s">
        <v>195</v>
      </c>
      <c r="F3205" s="162">
        <v>2021</v>
      </c>
      <c r="G3205" s="164">
        <v>11468233</v>
      </c>
      <c r="H3205" s="164">
        <v>13690</v>
      </c>
      <c r="I3205" s="164">
        <v>134</v>
      </c>
      <c r="J3205" s="164">
        <v>188</v>
      </c>
    </row>
    <row r="3206" spans="1:10" ht="14.5" x14ac:dyDescent="0.35">
      <c r="A3206" s="162">
        <v>29700</v>
      </c>
      <c r="B3206" s="162" t="s">
        <v>3399</v>
      </c>
      <c r="D3206" s="163">
        <v>17.100000000000001</v>
      </c>
      <c r="E3206" s="163" t="s">
        <v>195</v>
      </c>
      <c r="F3206" s="162">
        <v>2021</v>
      </c>
      <c r="G3206" s="164">
        <v>111081</v>
      </c>
      <c r="H3206" s="164">
        <v>328</v>
      </c>
      <c r="I3206" s="164">
        <v>26</v>
      </c>
      <c r="J3206" s="164">
        <v>31</v>
      </c>
    </row>
    <row r="3207" spans="1:10" ht="14.5" x14ac:dyDescent="0.35">
      <c r="A3207" s="162">
        <v>29700</v>
      </c>
      <c r="B3207" s="162" t="s">
        <v>3400</v>
      </c>
      <c r="D3207" s="163">
        <v>17.2</v>
      </c>
      <c r="E3207" s="163" t="s">
        <v>195</v>
      </c>
      <c r="F3207" s="162">
        <v>2021</v>
      </c>
      <c r="G3207" s="164">
        <v>7032082</v>
      </c>
      <c r="H3207" s="164">
        <v>7094</v>
      </c>
      <c r="I3207" s="164">
        <v>214</v>
      </c>
      <c r="J3207" s="164">
        <v>352</v>
      </c>
    </row>
    <row r="3208" spans="1:10" ht="14.5" x14ac:dyDescent="0.35">
      <c r="A3208" s="162">
        <v>29700</v>
      </c>
      <c r="B3208" s="162" t="s">
        <v>3401</v>
      </c>
      <c r="D3208" s="163">
        <v>21.2</v>
      </c>
      <c r="E3208" s="163" t="s">
        <v>195</v>
      </c>
      <c r="F3208" s="162">
        <v>2021</v>
      </c>
      <c r="G3208" s="164">
        <v>150368</v>
      </c>
      <c r="H3208" s="164">
        <v>6208</v>
      </c>
      <c r="I3208" s="164">
        <v>143</v>
      </c>
      <c r="J3208" s="164">
        <v>249</v>
      </c>
    </row>
    <row r="3209" spans="1:10" ht="14.5" x14ac:dyDescent="0.35">
      <c r="A3209" s="162">
        <v>29742</v>
      </c>
      <c r="B3209" s="162" t="s">
        <v>3402</v>
      </c>
      <c r="D3209" s="163">
        <v>4</v>
      </c>
      <c r="E3209" s="163" t="s">
        <v>195</v>
      </c>
      <c r="F3209" s="162">
        <v>2021</v>
      </c>
      <c r="G3209" s="164">
        <v>38906426</v>
      </c>
      <c r="H3209" s="164">
        <v>268619</v>
      </c>
      <c r="I3209" s="164">
        <v>15527</v>
      </c>
      <c r="J3209" s="164">
        <v>65366</v>
      </c>
    </row>
    <row r="3210" spans="1:10" ht="14.5" x14ac:dyDescent="0.35">
      <c r="A3210" s="162">
        <v>29742</v>
      </c>
      <c r="B3210" s="162" t="s">
        <v>3403</v>
      </c>
      <c r="D3210" s="163">
        <v>5.0999999999999996</v>
      </c>
      <c r="E3210" s="163" t="s">
        <v>195</v>
      </c>
      <c r="F3210" s="162">
        <v>2021</v>
      </c>
      <c r="G3210" s="164">
        <v>1820222</v>
      </c>
      <c r="H3210" s="164">
        <v>163374</v>
      </c>
      <c r="I3210" s="164">
        <v>9027</v>
      </c>
      <c r="J3210" s="164">
        <v>38003</v>
      </c>
    </row>
    <row r="3211" spans="1:10" ht="14.5" x14ac:dyDescent="0.35">
      <c r="A3211" s="162">
        <v>29742</v>
      </c>
      <c r="B3211" s="162" t="s">
        <v>3404</v>
      </c>
      <c r="D3211" s="163">
        <v>9</v>
      </c>
      <c r="E3211" s="163" t="s">
        <v>195</v>
      </c>
      <c r="F3211" s="162">
        <v>2021</v>
      </c>
      <c r="G3211" s="164">
        <v>121447</v>
      </c>
      <c r="H3211" s="164">
        <v>1986</v>
      </c>
      <c r="I3211" s="164">
        <v>128</v>
      </c>
      <c r="J3211" s="164">
        <v>539</v>
      </c>
    </row>
    <row r="3212" spans="1:10" ht="14.5" x14ac:dyDescent="0.35">
      <c r="A3212" s="162">
        <v>29742</v>
      </c>
      <c r="B3212" s="162" t="s">
        <v>3405</v>
      </c>
      <c r="D3212" s="163">
        <v>17.100000000000001</v>
      </c>
      <c r="E3212" s="163" t="s">
        <v>195</v>
      </c>
      <c r="F3212" s="162">
        <v>2021</v>
      </c>
      <c r="G3212" s="164">
        <v>124224</v>
      </c>
      <c r="H3212" s="164">
        <v>36000</v>
      </c>
      <c r="I3212" s="164">
        <v>1727</v>
      </c>
      <c r="J3212" s="164">
        <v>7271</v>
      </c>
    </row>
    <row r="3213" spans="1:10" ht="14.5" x14ac:dyDescent="0.35">
      <c r="A3213" s="162">
        <v>29742</v>
      </c>
      <c r="B3213" s="162" t="s">
        <v>3406</v>
      </c>
      <c r="D3213" s="163">
        <v>19.100000000000001</v>
      </c>
      <c r="E3213" s="163" t="s">
        <v>195</v>
      </c>
      <c r="F3213" s="162">
        <v>2021</v>
      </c>
      <c r="G3213" s="164">
        <v>17463</v>
      </c>
      <c r="H3213" s="164">
        <v>465133</v>
      </c>
      <c r="I3213" s="164">
        <v>24233</v>
      </c>
      <c r="J3213" s="164">
        <v>102021</v>
      </c>
    </row>
    <row r="3214" spans="1:10" ht="14.5" x14ac:dyDescent="0.35">
      <c r="A3214" s="162">
        <v>29742</v>
      </c>
      <c r="B3214" s="162" t="s">
        <v>3407</v>
      </c>
      <c r="D3214" s="163">
        <v>19.2</v>
      </c>
      <c r="E3214" s="163" t="s">
        <v>195</v>
      </c>
      <c r="F3214" s="162">
        <v>2021</v>
      </c>
      <c r="G3214" s="164">
        <v>465881</v>
      </c>
      <c r="H3214" s="164">
        <v>0</v>
      </c>
      <c r="I3214" s="164">
        <v>0</v>
      </c>
      <c r="J3214" s="164">
        <v>0</v>
      </c>
    </row>
    <row r="3215" spans="1:10" ht="14.5" x14ac:dyDescent="0.35">
      <c r="A3215" s="162">
        <v>29742</v>
      </c>
      <c r="B3215" s="162" t="s">
        <v>3408</v>
      </c>
      <c r="D3215" s="163">
        <v>19.3</v>
      </c>
      <c r="E3215" s="163" t="s">
        <v>195</v>
      </c>
      <c r="F3215" s="162">
        <v>2021</v>
      </c>
      <c r="G3215" s="164">
        <v>103211</v>
      </c>
      <c r="H3215" s="164">
        <v>67218</v>
      </c>
      <c r="I3215" s="164">
        <v>4208</v>
      </c>
      <c r="J3215" s="164">
        <v>17715</v>
      </c>
    </row>
    <row r="3216" spans="1:10" ht="14.5" x14ac:dyDescent="0.35">
      <c r="A3216" s="162">
        <v>29742</v>
      </c>
      <c r="B3216" s="162" t="s">
        <v>3409</v>
      </c>
      <c r="D3216" s="163">
        <v>19.399999999999999</v>
      </c>
      <c r="E3216" s="163" t="s">
        <v>195</v>
      </c>
      <c r="F3216" s="162">
        <v>2021</v>
      </c>
      <c r="G3216" s="164">
        <v>2466259</v>
      </c>
      <c r="H3216" s="164">
        <v>0</v>
      </c>
      <c r="I3216" s="164">
        <v>0</v>
      </c>
      <c r="J3216" s="164">
        <v>0</v>
      </c>
    </row>
    <row r="3217" spans="1:10" ht="14.5" x14ac:dyDescent="0.35">
      <c r="A3217" s="162">
        <v>29742</v>
      </c>
      <c r="B3217" s="162" t="s">
        <v>3410</v>
      </c>
      <c r="D3217" s="163">
        <v>21.2</v>
      </c>
      <c r="E3217" s="163" t="s">
        <v>195</v>
      </c>
      <c r="F3217" s="162">
        <v>2021</v>
      </c>
      <c r="G3217" s="164">
        <v>380311</v>
      </c>
      <c r="H3217" s="164">
        <v>43915</v>
      </c>
      <c r="I3217" s="164">
        <v>3137</v>
      </c>
      <c r="J3217" s="164">
        <v>13208</v>
      </c>
    </row>
    <row r="3218" spans="1:10" ht="14.5" x14ac:dyDescent="0.35">
      <c r="A3218" s="162">
        <v>29831</v>
      </c>
      <c r="B3218" s="162" t="s">
        <v>3411</v>
      </c>
      <c r="D3218" s="163">
        <v>1</v>
      </c>
      <c r="E3218" s="163" t="s">
        <v>195</v>
      </c>
      <c r="F3218" s="162">
        <v>2021</v>
      </c>
      <c r="G3218" s="164">
        <v>45812</v>
      </c>
      <c r="H3218" s="164">
        <v>2955</v>
      </c>
      <c r="I3218" s="164">
        <v>721</v>
      </c>
      <c r="J3218" s="164">
        <v>1469</v>
      </c>
    </row>
    <row r="3219" spans="1:10" ht="14.5" x14ac:dyDescent="0.35">
      <c r="A3219" s="162">
        <v>29831</v>
      </c>
      <c r="B3219" s="162" t="s">
        <v>3412</v>
      </c>
      <c r="D3219" s="163">
        <v>2.1</v>
      </c>
      <c r="E3219" s="163" t="s">
        <v>195</v>
      </c>
      <c r="F3219" s="162">
        <v>2021</v>
      </c>
      <c r="G3219" s="164">
        <v>14843</v>
      </c>
      <c r="H3219" s="164">
        <v>902</v>
      </c>
      <c r="I3219" s="164">
        <v>209</v>
      </c>
      <c r="J3219" s="164">
        <v>430</v>
      </c>
    </row>
    <row r="3220" spans="1:10" ht="14.5" x14ac:dyDescent="0.35">
      <c r="A3220" s="162">
        <v>29831</v>
      </c>
      <c r="B3220" s="162" t="s">
        <v>3413</v>
      </c>
      <c r="D3220" s="163">
        <v>4</v>
      </c>
      <c r="E3220" s="163" t="s">
        <v>195</v>
      </c>
      <c r="F3220" s="162">
        <v>2021</v>
      </c>
      <c r="G3220" s="164">
        <v>766432</v>
      </c>
      <c r="H3220" s="164">
        <v>2783</v>
      </c>
      <c r="I3220" s="164">
        <v>16</v>
      </c>
      <c r="J3220" s="164">
        <v>131</v>
      </c>
    </row>
    <row r="3221" spans="1:10" ht="14.5" x14ac:dyDescent="0.35">
      <c r="A3221" s="162">
        <v>29831</v>
      </c>
      <c r="B3221" s="162" t="s">
        <v>3414</v>
      </c>
      <c r="D3221" s="163">
        <v>17.100000000000001</v>
      </c>
      <c r="E3221" s="163" t="s">
        <v>195</v>
      </c>
      <c r="F3221" s="162">
        <v>2021</v>
      </c>
      <c r="G3221" s="164">
        <v>7132</v>
      </c>
      <c r="H3221" s="164">
        <v>203</v>
      </c>
      <c r="I3221" s="164">
        <v>1</v>
      </c>
      <c r="J3221" s="164">
        <v>3</v>
      </c>
    </row>
    <row r="3222" spans="1:10" ht="14.5" x14ac:dyDescent="0.35">
      <c r="A3222" s="162">
        <v>29874</v>
      </c>
      <c r="B3222" s="162" t="s">
        <v>3415</v>
      </c>
      <c r="D3222" s="163">
        <v>9</v>
      </c>
      <c r="E3222" s="163" t="s">
        <v>195</v>
      </c>
      <c r="F3222" s="162">
        <v>2021</v>
      </c>
      <c r="G3222" s="164">
        <v>135049</v>
      </c>
      <c r="H3222" s="164">
        <v>20425</v>
      </c>
      <c r="I3222" s="164">
        <v>539</v>
      </c>
      <c r="J3222" s="164">
        <v>1010</v>
      </c>
    </row>
    <row r="3223" spans="1:10" ht="14.5" x14ac:dyDescent="0.35">
      <c r="A3223" s="162">
        <v>29874</v>
      </c>
      <c r="B3223" s="162" t="s">
        <v>3416</v>
      </c>
      <c r="D3223" s="163">
        <v>17.100000000000001</v>
      </c>
      <c r="E3223" s="163" t="s">
        <v>195</v>
      </c>
      <c r="F3223" s="162">
        <v>2021</v>
      </c>
      <c r="G3223" s="164">
        <v>15017205</v>
      </c>
      <c r="H3223" s="164">
        <v>32661</v>
      </c>
      <c r="I3223" s="164">
        <v>1307</v>
      </c>
      <c r="J3223" s="164">
        <v>2061</v>
      </c>
    </row>
    <row r="3224" spans="1:10" ht="14.5" x14ac:dyDescent="0.35">
      <c r="A3224" s="162">
        <v>29874</v>
      </c>
      <c r="B3224" s="162" t="s">
        <v>3417</v>
      </c>
      <c r="D3224" s="163">
        <v>17.2</v>
      </c>
      <c r="E3224" s="163" t="s">
        <v>195</v>
      </c>
      <c r="F3224" s="162">
        <v>2021</v>
      </c>
      <c r="G3224" s="164">
        <v>12269443</v>
      </c>
      <c r="H3224" s="164">
        <v>150073</v>
      </c>
      <c r="I3224" s="164">
        <v>5639</v>
      </c>
      <c r="J3224" s="164">
        <v>9103</v>
      </c>
    </row>
    <row r="3225" spans="1:10" ht="14.5" x14ac:dyDescent="0.35">
      <c r="A3225" s="162">
        <v>29874</v>
      </c>
      <c r="B3225" s="162" t="s">
        <v>3418</v>
      </c>
      <c r="D3225" s="163">
        <v>18</v>
      </c>
      <c r="E3225" s="163" t="s">
        <v>195</v>
      </c>
      <c r="F3225" s="162">
        <v>2021</v>
      </c>
      <c r="G3225" s="164">
        <v>64789</v>
      </c>
      <c r="H3225" s="164">
        <v>1611</v>
      </c>
      <c r="I3225" s="164">
        <v>78</v>
      </c>
      <c r="J3225" s="164">
        <v>115</v>
      </c>
    </row>
    <row r="3226" spans="1:10" ht="14.5" x14ac:dyDescent="0.35">
      <c r="A3226" s="162">
        <v>29874</v>
      </c>
      <c r="B3226" s="162" t="s">
        <v>3419</v>
      </c>
      <c r="D3226" s="163">
        <v>19.3</v>
      </c>
      <c r="E3226" s="163" t="s">
        <v>195</v>
      </c>
      <c r="F3226" s="162">
        <v>2021</v>
      </c>
      <c r="G3226" s="164">
        <v>13</v>
      </c>
      <c r="H3226" s="164">
        <v>27</v>
      </c>
      <c r="I3226" s="164">
        <v>51</v>
      </c>
      <c r="J3226" s="164">
        <v>52</v>
      </c>
    </row>
    <row r="3227" spans="1:10" ht="14.5" x14ac:dyDescent="0.35">
      <c r="A3227" s="162">
        <v>29874</v>
      </c>
      <c r="B3227" s="162" t="s">
        <v>3420</v>
      </c>
      <c r="D3227" s="163">
        <v>19.399999999999999</v>
      </c>
      <c r="E3227" s="163" t="s">
        <v>195</v>
      </c>
      <c r="F3227" s="162">
        <v>2021</v>
      </c>
      <c r="G3227" s="164">
        <v>4219</v>
      </c>
      <c r="H3227" s="164">
        <v>0</v>
      </c>
      <c r="I3227" s="164">
        <v>0</v>
      </c>
      <c r="J3227" s="164">
        <v>0</v>
      </c>
    </row>
    <row r="3228" spans="1:10" ht="14.5" x14ac:dyDescent="0.35">
      <c r="A3228" s="162">
        <v>29874</v>
      </c>
      <c r="B3228" s="162" t="s">
        <v>3421</v>
      </c>
      <c r="D3228" s="163">
        <v>21.2</v>
      </c>
      <c r="E3228" s="163" t="s">
        <v>195</v>
      </c>
      <c r="F3228" s="162">
        <v>2021</v>
      </c>
      <c r="G3228" s="164">
        <v>1367</v>
      </c>
      <c r="H3228" s="164">
        <v>4</v>
      </c>
      <c r="I3228" s="164">
        <v>10</v>
      </c>
      <c r="J3228" s="164">
        <v>10</v>
      </c>
    </row>
    <row r="3229" spans="1:10" ht="14.5" x14ac:dyDescent="0.35">
      <c r="A3229" s="162">
        <v>29874</v>
      </c>
      <c r="B3229" s="162" t="s">
        <v>3422</v>
      </c>
      <c r="D3229" s="163">
        <v>24</v>
      </c>
      <c r="E3229" s="163" t="s">
        <v>195</v>
      </c>
      <c r="F3229" s="162">
        <v>2021</v>
      </c>
      <c r="G3229" s="164">
        <v>12931374</v>
      </c>
      <c r="H3229" s="164">
        <v>114897</v>
      </c>
      <c r="I3229" s="164">
        <v>4156</v>
      </c>
      <c r="J3229" s="164">
        <v>6808</v>
      </c>
    </row>
    <row r="3230" spans="1:10" ht="14.5" x14ac:dyDescent="0.35">
      <c r="A3230" s="162">
        <v>29980</v>
      </c>
      <c r="B3230" s="162" t="s">
        <v>3423</v>
      </c>
      <c r="D3230" s="163">
        <v>17.100000000000001</v>
      </c>
      <c r="E3230" s="163" t="s">
        <v>195</v>
      </c>
      <c r="F3230" s="162">
        <v>2021</v>
      </c>
      <c r="G3230" s="164">
        <v>72516</v>
      </c>
      <c r="H3230" s="164">
        <v>1898</v>
      </c>
      <c r="I3230" s="164">
        <v>3</v>
      </c>
      <c r="J3230" s="164">
        <v>7</v>
      </c>
    </row>
    <row r="3231" spans="1:10" ht="14.5" x14ac:dyDescent="0.35">
      <c r="A3231" s="162">
        <v>30104</v>
      </c>
      <c r="B3231" s="162" t="s">
        <v>3424</v>
      </c>
      <c r="D3231" s="163">
        <v>5.0999999999999996</v>
      </c>
      <c r="E3231" s="163" t="s">
        <v>195</v>
      </c>
      <c r="F3231" s="162">
        <v>2021</v>
      </c>
      <c r="G3231" s="164">
        <v>38925497</v>
      </c>
      <c r="H3231" s="164">
        <v>275648</v>
      </c>
      <c r="I3231" s="164">
        <v>16246</v>
      </c>
      <c r="J3231" s="164">
        <v>21679</v>
      </c>
    </row>
    <row r="3232" spans="1:10" ht="14.5" x14ac:dyDescent="0.35">
      <c r="A3232" s="162">
        <v>30104</v>
      </c>
      <c r="B3232" s="162" t="s">
        <v>3425</v>
      </c>
      <c r="D3232" s="163">
        <v>5.2</v>
      </c>
      <c r="E3232" s="163" t="s">
        <v>195</v>
      </c>
      <c r="F3232" s="162">
        <v>2021</v>
      </c>
      <c r="G3232" s="164">
        <v>16773784</v>
      </c>
      <c r="H3232" s="164">
        <v>139858</v>
      </c>
      <c r="I3232" s="164">
        <v>8446</v>
      </c>
      <c r="J3232" s="164">
        <v>11693</v>
      </c>
    </row>
    <row r="3233" spans="1:10" ht="14.5" x14ac:dyDescent="0.35">
      <c r="A3233" s="162">
        <v>30104</v>
      </c>
      <c r="B3233" s="162" t="s">
        <v>3426</v>
      </c>
      <c r="D3233" s="163">
        <v>9</v>
      </c>
      <c r="E3233" s="163" t="s">
        <v>195</v>
      </c>
      <c r="F3233" s="162">
        <v>2021</v>
      </c>
      <c r="G3233" s="164">
        <v>895</v>
      </c>
      <c r="H3233" s="164">
        <v>575</v>
      </c>
      <c r="I3233" s="164">
        <v>70</v>
      </c>
      <c r="J3233" s="164">
        <v>57</v>
      </c>
    </row>
    <row r="3234" spans="1:10" ht="14.5" x14ac:dyDescent="0.35">
      <c r="A3234" s="162">
        <v>30104</v>
      </c>
      <c r="B3234" s="162" t="s">
        <v>3427</v>
      </c>
      <c r="D3234" s="163">
        <v>17.100000000000001</v>
      </c>
      <c r="E3234" s="163" t="s">
        <v>195</v>
      </c>
      <c r="F3234" s="162">
        <v>2021</v>
      </c>
      <c r="G3234" s="164">
        <v>8526791</v>
      </c>
      <c r="H3234" s="164">
        <v>66840</v>
      </c>
      <c r="I3234" s="164">
        <v>4906</v>
      </c>
      <c r="J3234" s="164">
        <v>5886</v>
      </c>
    </row>
    <row r="3235" spans="1:10" ht="14.5" x14ac:dyDescent="0.35">
      <c r="A3235" s="162">
        <v>30104</v>
      </c>
      <c r="B3235" s="162" t="s">
        <v>3428</v>
      </c>
      <c r="D3235" s="163">
        <v>17.2</v>
      </c>
      <c r="E3235" s="163" t="s">
        <v>195</v>
      </c>
      <c r="F3235" s="162">
        <v>2021</v>
      </c>
      <c r="G3235" s="164">
        <v>1443972</v>
      </c>
      <c r="H3235" s="164">
        <v>15400</v>
      </c>
      <c r="I3235" s="164">
        <v>796</v>
      </c>
      <c r="J3235" s="164">
        <v>1260</v>
      </c>
    </row>
    <row r="3236" spans="1:10" ht="14.5" x14ac:dyDescent="0.35">
      <c r="A3236" s="162">
        <v>30104</v>
      </c>
      <c r="B3236" s="162" t="s">
        <v>3429</v>
      </c>
      <c r="D3236" s="163">
        <v>18</v>
      </c>
      <c r="E3236" s="163" t="s">
        <v>195</v>
      </c>
      <c r="F3236" s="162">
        <v>2021</v>
      </c>
      <c r="G3236" s="164">
        <v>1395903</v>
      </c>
      <c r="H3236" s="164">
        <v>4122</v>
      </c>
      <c r="I3236" s="164">
        <v>331</v>
      </c>
      <c r="J3236" s="164">
        <v>437</v>
      </c>
    </row>
    <row r="3237" spans="1:10" ht="14.5" x14ac:dyDescent="0.35">
      <c r="A3237" s="162">
        <v>30104</v>
      </c>
      <c r="B3237" s="162" t="s">
        <v>3430</v>
      </c>
      <c r="D3237" s="163">
        <v>19.100000000000001</v>
      </c>
      <c r="E3237" s="163" t="s">
        <v>195</v>
      </c>
      <c r="F3237" s="162">
        <v>2021</v>
      </c>
      <c r="G3237" s="164">
        <v>5582</v>
      </c>
      <c r="H3237" s="164">
        <v>313455</v>
      </c>
      <c r="I3237" s="164">
        <v>47231</v>
      </c>
      <c r="J3237" s="164">
        <v>27039</v>
      </c>
    </row>
    <row r="3238" spans="1:10" ht="14.5" x14ac:dyDescent="0.35">
      <c r="A3238" s="162">
        <v>30104</v>
      </c>
      <c r="B3238" s="162" t="s">
        <v>3431</v>
      </c>
      <c r="D3238" s="163">
        <v>19.2</v>
      </c>
      <c r="E3238" s="163" t="s">
        <v>195</v>
      </c>
      <c r="F3238" s="162">
        <v>2021</v>
      </c>
      <c r="G3238" s="164">
        <v>97047</v>
      </c>
      <c r="H3238" s="164">
        <v>0</v>
      </c>
      <c r="I3238" s="164">
        <v>0</v>
      </c>
      <c r="J3238" s="164">
        <v>0</v>
      </c>
    </row>
    <row r="3239" spans="1:10" ht="14.5" x14ac:dyDescent="0.35">
      <c r="A3239" s="162">
        <v>30104</v>
      </c>
      <c r="B3239" s="162" t="s">
        <v>3432</v>
      </c>
      <c r="D3239" s="163">
        <v>19.3</v>
      </c>
      <c r="E3239" s="163" t="s">
        <v>195</v>
      </c>
      <c r="F3239" s="162">
        <v>2021</v>
      </c>
      <c r="G3239" s="164">
        <v>10559</v>
      </c>
      <c r="H3239" s="164">
        <v>19364</v>
      </c>
      <c r="I3239" s="164">
        <v>1219</v>
      </c>
      <c r="J3239" s="164">
        <v>1686</v>
      </c>
    </row>
    <row r="3240" spans="1:10" ht="14.5" x14ac:dyDescent="0.35">
      <c r="A3240" s="162">
        <v>30104</v>
      </c>
      <c r="B3240" s="162" t="s">
        <v>3433</v>
      </c>
      <c r="D3240" s="163">
        <v>19.399999999999999</v>
      </c>
      <c r="E3240" s="163" t="s">
        <v>195</v>
      </c>
      <c r="F3240" s="162">
        <v>2021</v>
      </c>
      <c r="G3240" s="164">
        <v>2057050</v>
      </c>
      <c r="H3240" s="164">
        <v>0</v>
      </c>
      <c r="I3240" s="164">
        <v>0</v>
      </c>
      <c r="J3240" s="164">
        <v>0</v>
      </c>
    </row>
    <row r="3241" spans="1:10" ht="14.5" x14ac:dyDescent="0.35">
      <c r="A3241" s="162">
        <v>30104</v>
      </c>
      <c r="B3241" s="162" t="s">
        <v>3434</v>
      </c>
      <c r="D3241" s="163">
        <v>21.1</v>
      </c>
      <c r="E3241" s="163" t="s">
        <v>195</v>
      </c>
      <c r="F3241" s="162">
        <v>2021</v>
      </c>
      <c r="G3241" s="164">
        <v>91471</v>
      </c>
      <c r="H3241" s="164">
        <v>153249</v>
      </c>
      <c r="I3241" s="164">
        <v>23160</v>
      </c>
      <c r="J3241" s="164">
        <v>13240</v>
      </c>
    </row>
    <row r="3242" spans="1:10" ht="14.5" x14ac:dyDescent="0.35">
      <c r="A3242" s="162">
        <v>30104</v>
      </c>
      <c r="B3242" s="162" t="s">
        <v>3435</v>
      </c>
      <c r="D3242" s="163">
        <v>21.2</v>
      </c>
      <c r="E3242" s="163" t="s">
        <v>195</v>
      </c>
      <c r="F3242" s="162">
        <v>2021</v>
      </c>
      <c r="G3242" s="164">
        <v>497230</v>
      </c>
      <c r="H3242" s="164">
        <v>5864</v>
      </c>
      <c r="I3242" s="164">
        <v>337</v>
      </c>
      <c r="J3242" s="164">
        <v>500</v>
      </c>
    </row>
    <row r="3243" spans="1:10" ht="14.5" x14ac:dyDescent="0.35">
      <c r="A3243" s="162">
        <v>30210</v>
      </c>
      <c r="B3243" s="162" t="s">
        <v>3436</v>
      </c>
      <c r="D3243" s="163">
        <v>19.100000000000001</v>
      </c>
      <c r="E3243" s="163" t="s">
        <v>195</v>
      </c>
      <c r="F3243" s="162">
        <v>2021</v>
      </c>
      <c r="G3243" s="164">
        <v>5630</v>
      </c>
      <c r="H3243" s="164">
        <v>884069</v>
      </c>
      <c r="I3243" s="164">
        <v>35214</v>
      </c>
      <c r="J3243" s="164">
        <v>65237</v>
      </c>
    </row>
    <row r="3244" spans="1:10" ht="14.5" x14ac:dyDescent="0.35">
      <c r="A3244" s="162">
        <v>30210</v>
      </c>
      <c r="B3244" s="162" t="s">
        <v>3437</v>
      </c>
      <c r="D3244" s="163">
        <v>19.2</v>
      </c>
      <c r="E3244" s="163" t="s">
        <v>195</v>
      </c>
      <c r="F3244" s="162">
        <v>2021</v>
      </c>
      <c r="G3244" s="164">
        <v>218252</v>
      </c>
      <c r="H3244" s="164">
        <v>0</v>
      </c>
      <c r="I3244" s="164">
        <v>0</v>
      </c>
      <c r="J3244" s="164">
        <v>0</v>
      </c>
    </row>
    <row r="3245" spans="1:10" ht="14.5" x14ac:dyDescent="0.35">
      <c r="A3245" s="162">
        <v>30210</v>
      </c>
      <c r="B3245" s="162" t="s">
        <v>3438</v>
      </c>
      <c r="D3245" s="163">
        <v>21.1</v>
      </c>
      <c r="E3245" s="163" t="s">
        <v>195</v>
      </c>
      <c r="F3245" s="162">
        <v>2021</v>
      </c>
      <c r="G3245" s="164">
        <v>194098</v>
      </c>
      <c r="H3245" s="164">
        <v>455216</v>
      </c>
      <c r="I3245" s="164">
        <v>21649</v>
      </c>
      <c r="J3245" s="164">
        <v>39415</v>
      </c>
    </row>
    <row r="3246" spans="1:10" ht="14.5" x14ac:dyDescent="0.35">
      <c r="A3246" s="162">
        <v>31003</v>
      </c>
      <c r="B3246" s="162" t="s">
        <v>3439</v>
      </c>
      <c r="D3246" s="163">
        <v>1</v>
      </c>
      <c r="E3246" s="163" t="s">
        <v>195</v>
      </c>
      <c r="F3246" s="162">
        <v>2021</v>
      </c>
      <c r="G3246" s="164">
        <v>29348</v>
      </c>
      <c r="H3246" s="164">
        <v>366</v>
      </c>
      <c r="I3246" s="164">
        <v>14</v>
      </c>
      <c r="J3246" s="164">
        <v>16</v>
      </c>
    </row>
    <row r="3247" spans="1:10" ht="14.5" x14ac:dyDescent="0.35">
      <c r="A3247" s="162">
        <v>31003</v>
      </c>
      <c r="B3247" s="162" t="s">
        <v>3440</v>
      </c>
      <c r="D3247" s="163">
        <v>2.1</v>
      </c>
      <c r="E3247" s="163" t="s">
        <v>195</v>
      </c>
      <c r="F3247" s="162">
        <v>2021</v>
      </c>
      <c r="G3247" s="164">
        <v>88480</v>
      </c>
      <c r="H3247" s="164">
        <v>449</v>
      </c>
      <c r="I3247" s="164">
        <v>21</v>
      </c>
      <c r="J3247" s="164">
        <v>24</v>
      </c>
    </row>
    <row r="3248" spans="1:10" ht="14.5" x14ac:dyDescent="0.35">
      <c r="A3248" s="162">
        <v>31003</v>
      </c>
      <c r="B3248" s="162" t="s">
        <v>3441</v>
      </c>
      <c r="D3248" s="163">
        <v>5.0999999999999996</v>
      </c>
      <c r="E3248" s="163" t="s">
        <v>195</v>
      </c>
      <c r="F3248" s="162">
        <v>2021</v>
      </c>
      <c r="G3248" s="164">
        <v>4671598</v>
      </c>
      <c r="H3248" s="164">
        <v>59558</v>
      </c>
      <c r="I3248" s="164">
        <v>2347</v>
      </c>
      <c r="J3248" s="164">
        <v>2773</v>
      </c>
    </row>
    <row r="3249" spans="1:10" ht="14.5" x14ac:dyDescent="0.35">
      <c r="A3249" s="162">
        <v>31003</v>
      </c>
      <c r="B3249" s="162" t="s">
        <v>3442</v>
      </c>
      <c r="D3249" s="163">
        <v>5.2</v>
      </c>
      <c r="E3249" s="163" t="s">
        <v>195</v>
      </c>
      <c r="F3249" s="162">
        <v>2021</v>
      </c>
      <c r="G3249" s="164">
        <v>2410900</v>
      </c>
      <c r="H3249" s="164">
        <v>41779</v>
      </c>
      <c r="I3249" s="164">
        <v>1641</v>
      </c>
      <c r="J3249" s="164">
        <v>1883</v>
      </c>
    </row>
    <row r="3250" spans="1:10" ht="14.5" x14ac:dyDescent="0.35">
      <c r="A3250" s="162">
        <v>31003</v>
      </c>
      <c r="B3250" s="162" t="s">
        <v>3443</v>
      </c>
      <c r="D3250" s="163">
        <v>9</v>
      </c>
      <c r="E3250" s="163" t="s">
        <v>195</v>
      </c>
      <c r="F3250" s="162">
        <v>2021</v>
      </c>
      <c r="G3250" s="164">
        <v>88597</v>
      </c>
      <c r="H3250" s="164">
        <v>586</v>
      </c>
      <c r="I3250" s="164">
        <v>25</v>
      </c>
      <c r="J3250" s="164">
        <v>28</v>
      </c>
    </row>
    <row r="3251" spans="1:10" ht="14.5" x14ac:dyDescent="0.35">
      <c r="A3251" s="162">
        <v>31003</v>
      </c>
      <c r="B3251" s="162" t="s">
        <v>3444</v>
      </c>
      <c r="D3251" s="163">
        <v>17.100000000000001</v>
      </c>
      <c r="E3251" s="163" t="s">
        <v>195</v>
      </c>
      <c r="F3251" s="162">
        <v>2021</v>
      </c>
      <c r="G3251" s="164">
        <v>1349615</v>
      </c>
      <c r="H3251" s="164">
        <v>10185</v>
      </c>
      <c r="I3251" s="164">
        <v>380</v>
      </c>
      <c r="J3251" s="164">
        <v>442</v>
      </c>
    </row>
    <row r="3252" spans="1:10" ht="14.5" x14ac:dyDescent="0.35">
      <c r="A3252" s="162">
        <v>31003</v>
      </c>
      <c r="B3252" s="162" t="s">
        <v>3445</v>
      </c>
      <c r="D3252" s="163">
        <v>17.2</v>
      </c>
      <c r="E3252" s="163" t="s">
        <v>195</v>
      </c>
      <c r="F3252" s="162">
        <v>2021</v>
      </c>
      <c r="G3252" s="164">
        <v>57657</v>
      </c>
      <c r="H3252" s="164">
        <v>239</v>
      </c>
      <c r="I3252" s="164">
        <v>10</v>
      </c>
      <c r="J3252" s="164">
        <v>10</v>
      </c>
    </row>
    <row r="3253" spans="1:10" ht="14.5" x14ac:dyDescent="0.35">
      <c r="A3253" s="162">
        <v>31003</v>
      </c>
      <c r="B3253" s="162" t="s">
        <v>3446</v>
      </c>
      <c r="D3253" s="163">
        <v>18</v>
      </c>
      <c r="E3253" s="163" t="s">
        <v>195</v>
      </c>
      <c r="F3253" s="162">
        <v>2021</v>
      </c>
      <c r="G3253" s="164">
        <v>253288</v>
      </c>
      <c r="H3253" s="164">
        <v>1525</v>
      </c>
      <c r="I3253" s="164">
        <v>64</v>
      </c>
      <c r="J3253" s="164">
        <v>71</v>
      </c>
    </row>
    <row r="3254" spans="1:10" ht="14.5" x14ac:dyDescent="0.35">
      <c r="A3254" s="162">
        <v>31003</v>
      </c>
      <c r="B3254" s="162" t="s">
        <v>3447</v>
      </c>
      <c r="D3254" s="163">
        <v>19.3</v>
      </c>
      <c r="E3254" s="163" t="s">
        <v>195</v>
      </c>
      <c r="F3254" s="162">
        <v>2021</v>
      </c>
      <c r="G3254" s="164">
        <v>5493</v>
      </c>
      <c r="H3254" s="164">
        <v>16687</v>
      </c>
      <c r="I3254" s="164">
        <v>632</v>
      </c>
      <c r="J3254" s="164">
        <v>731</v>
      </c>
    </row>
    <row r="3255" spans="1:10" ht="14.5" x14ac:dyDescent="0.35">
      <c r="A3255" s="162">
        <v>31003</v>
      </c>
      <c r="B3255" s="162" t="s">
        <v>3448</v>
      </c>
      <c r="D3255" s="163">
        <v>19.399999999999999</v>
      </c>
      <c r="E3255" s="163" t="s">
        <v>195</v>
      </c>
      <c r="F3255" s="162">
        <v>2021</v>
      </c>
      <c r="G3255" s="164">
        <v>1667586</v>
      </c>
      <c r="H3255" s="164">
        <v>0</v>
      </c>
      <c r="I3255" s="164">
        <v>0</v>
      </c>
      <c r="J3255" s="164">
        <v>0</v>
      </c>
    </row>
    <row r="3256" spans="1:10" ht="14.5" x14ac:dyDescent="0.35">
      <c r="A3256" s="162">
        <v>31003</v>
      </c>
      <c r="B3256" s="162" t="s">
        <v>3449</v>
      </c>
      <c r="D3256" s="163">
        <v>21.2</v>
      </c>
      <c r="E3256" s="163" t="s">
        <v>195</v>
      </c>
      <c r="F3256" s="162">
        <v>2021</v>
      </c>
      <c r="G3256" s="164">
        <v>545910</v>
      </c>
      <c r="H3256" s="164">
        <v>6707</v>
      </c>
      <c r="I3256" s="164">
        <v>246</v>
      </c>
      <c r="J3256" s="164">
        <v>289</v>
      </c>
    </row>
    <row r="3257" spans="1:10" ht="14.5" x14ac:dyDescent="0.35">
      <c r="A3257" s="162">
        <v>31089</v>
      </c>
      <c r="B3257" s="162" t="s">
        <v>3450</v>
      </c>
      <c r="D3257" s="163">
        <v>9</v>
      </c>
      <c r="E3257" s="163" t="s">
        <v>195</v>
      </c>
      <c r="F3257" s="162">
        <v>2021</v>
      </c>
      <c r="G3257" s="164">
        <v>8920867</v>
      </c>
      <c r="H3257" s="164">
        <v>64037</v>
      </c>
      <c r="I3257" s="164">
        <v>1384</v>
      </c>
      <c r="J3257" s="164">
        <v>4680</v>
      </c>
    </row>
    <row r="3258" spans="1:10" ht="14.5" x14ac:dyDescent="0.35">
      <c r="A3258" s="162">
        <v>31089</v>
      </c>
      <c r="B3258" s="162" t="s">
        <v>3451</v>
      </c>
      <c r="D3258" s="163">
        <v>19.3</v>
      </c>
      <c r="E3258" s="163" t="s">
        <v>195</v>
      </c>
      <c r="F3258" s="162">
        <v>2021</v>
      </c>
      <c r="G3258" s="164">
        <v>0</v>
      </c>
      <c r="H3258" s="164">
        <v>3781</v>
      </c>
      <c r="I3258" s="164">
        <v>81</v>
      </c>
      <c r="J3258" s="164">
        <v>277</v>
      </c>
    </row>
    <row r="3259" spans="1:10" ht="14.5" x14ac:dyDescent="0.35">
      <c r="A3259" s="162">
        <v>31089</v>
      </c>
      <c r="B3259" s="162" t="s">
        <v>3452</v>
      </c>
      <c r="D3259" s="163">
        <v>19.399999999999999</v>
      </c>
      <c r="E3259" s="163" t="s">
        <v>195</v>
      </c>
      <c r="F3259" s="162">
        <v>2021</v>
      </c>
      <c r="G3259" s="164">
        <v>24663</v>
      </c>
      <c r="H3259" s="164">
        <v>0</v>
      </c>
      <c r="I3259" s="164">
        <v>0</v>
      </c>
      <c r="J3259" s="164">
        <v>0</v>
      </c>
    </row>
    <row r="3260" spans="1:10" ht="14.5" x14ac:dyDescent="0.35">
      <c r="A3260" s="162">
        <v>31089</v>
      </c>
      <c r="B3260" s="162" t="s">
        <v>3453</v>
      </c>
      <c r="D3260" s="163">
        <v>24</v>
      </c>
      <c r="E3260" s="163" t="s">
        <v>195</v>
      </c>
      <c r="F3260" s="162">
        <v>2021</v>
      </c>
      <c r="G3260" s="164">
        <v>2533</v>
      </c>
      <c r="H3260" s="164">
        <v>216</v>
      </c>
      <c r="I3260" s="164">
        <v>5</v>
      </c>
      <c r="J3260" s="164">
        <v>16</v>
      </c>
    </row>
    <row r="3261" spans="1:10" ht="14.5" x14ac:dyDescent="0.35">
      <c r="A3261" s="162">
        <v>31135</v>
      </c>
      <c r="B3261" s="162" t="s">
        <v>3454</v>
      </c>
      <c r="D3261" s="163">
        <v>9</v>
      </c>
      <c r="E3261" s="163" t="s">
        <v>195</v>
      </c>
      <c r="F3261" s="162">
        <v>2021</v>
      </c>
      <c r="G3261" s="164">
        <v>14618</v>
      </c>
      <c r="H3261" s="164">
        <v>1786</v>
      </c>
      <c r="I3261" s="164">
        <v>124</v>
      </c>
      <c r="J3261" s="164">
        <v>170</v>
      </c>
    </row>
    <row r="3262" spans="1:10" ht="14.5" x14ac:dyDescent="0.35">
      <c r="A3262" s="162">
        <v>31135</v>
      </c>
      <c r="B3262" s="162" t="s">
        <v>3455</v>
      </c>
      <c r="D3262" s="163">
        <v>17.100000000000001</v>
      </c>
      <c r="E3262" s="163" t="s">
        <v>195</v>
      </c>
      <c r="F3262" s="162">
        <v>2021</v>
      </c>
      <c r="G3262" s="164">
        <v>3547784</v>
      </c>
      <c r="H3262" s="164">
        <v>101250</v>
      </c>
      <c r="I3262" s="164">
        <v>1286</v>
      </c>
      <c r="J3262" s="164">
        <v>12594</v>
      </c>
    </row>
    <row r="3263" spans="1:10" ht="14.5" x14ac:dyDescent="0.35">
      <c r="A3263" s="162">
        <v>31135</v>
      </c>
      <c r="B3263" s="162" t="s">
        <v>3456</v>
      </c>
      <c r="D3263" s="163">
        <v>17.2</v>
      </c>
      <c r="E3263" s="163" t="s">
        <v>195</v>
      </c>
      <c r="F3263" s="162">
        <v>2021</v>
      </c>
      <c r="G3263" s="164">
        <v>3004489</v>
      </c>
      <c r="H3263" s="164">
        <v>54914</v>
      </c>
      <c r="I3263" s="164">
        <v>163</v>
      </c>
      <c r="J3263" s="164">
        <v>1848</v>
      </c>
    </row>
    <row r="3264" spans="1:10" ht="14.5" x14ac:dyDescent="0.35">
      <c r="A3264" s="162">
        <v>31194</v>
      </c>
      <c r="B3264" s="162" t="s">
        <v>3457</v>
      </c>
      <c r="D3264" s="163">
        <v>17.100000000000001</v>
      </c>
      <c r="E3264" s="163" t="s">
        <v>195</v>
      </c>
      <c r="F3264" s="162">
        <v>2021</v>
      </c>
      <c r="G3264" s="164">
        <v>35721</v>
      </c>
      <c r="H3264" s="164">
        <v>406</v>
      </c>
      <c r="I3264" s="164">
        <v>16</v>
      </c>
      <c r="J3264" s="164">
        <v>10</v>
      </c>
    </row>
    <row r="3265" spans="1:10" ht="14.5" x14ac:dyDescent="0.35">
      <c r="A3265" s="162">
        <v>31194</v>
      </c>
      <c r="B3265" s="162" t="s">
        <v>3458</v>
      </c>
      <c r="D3265" s="163">
        <v>17.2</v>
      </c>
      <c r="E3265" s="163" t="s">
        <v>195</v>
      </c>
      <c r="F3265" s="162">
        <v>2021</v>
      </c>
      <c r="G3265" s="164">
        <v>100827344</v>
      </c>
      <c r="H3265" s="164">
        <v>1540546</v>
      </c>
      <c r="I3265" s="164">
        <v>110207</v>
      </c>
      <c r="J3265" s="164">
        <v>70460</v>
      </c>
    </row>
    <row r="3266" spans="1:10" ht="14.5" x14ac:dyDescent="0.35">
      <c r="A3266" s="162">
        <v>31194</v>
      </c>
      <c r="B3266" s="162" t="s">
        <v>3459</v>
      </c>
      <c r="D3266" s="163">
        <v>23</v>
      </c>
      <c r="E3266" s="163" t="s">
        <v>195</v>
      </c>
      <c r="F3266" s="162">
        <v>2021</v>
      </c>
      <c r="G3266" s="164">
        <v>15140886</v>
      </c>
      <c r="H3266" s="164">
        <v>225145</v>
      </c>
      <c r="I3266" s="164">
        <v>30432</v>
      </c>
      <c r="J3266" s="164">
        <v>19456</v>
      </c>
    </row>
    <row r="3267" spans="1:10" ht="14.5" x14ac:dyDescent="0.35">
      <c r="A3267" s="162">
        <v>31194</v>
      </c>
      <c r="B3267" s="162" t="s">
        <v>3460</v>
      </c>
      <c r="D3267" s="163">
        <v>24</v>
      </c>
      <c r="E3267" s="163" t="s">
        <v>195</v>
      </c>
      <c r="F3267" s="162">
        <v>2021</v>
      </c>
      <c r="G3267" s="164">
        <v>54924207</v>
      </c>
      <c r="H3267" s="164">
        <v>864043</v>
      </c>
      <c r="I3267" s="164">
        <v>94811</v>
      </c>
      <c r="J3267" s="164">
        <v>60617</v>
      </c>
    </row>
    <row r="3268" spans="1:10" ht="14.5" x14ac:dyDescent="0.35">
      <c r="A3268" s="162">
        <v>31325</v>
      </c>
      <c r="B3268" s="162" t="s">
        <v>3461</v>
      </c>
      <c r="D3268" s="163">
        <v>1</v>
      </c>
      <c r="E3268" s="163" t="s">
        <v>195</v>
      </c>
      <c r="F3268" s="162">
        <v>2021</v>
      </c>
      <c r="G3268" s="164">
        <v>108227</v>
      </c>
      <c r="H3268" s="164">
        <v>1272</v>
      </c>
      <c r="I3268" s="164">
        <v>56</v>
      </c>
      <c r="J3268" s="164">
        <v>90</v>
      </c>
    </row>
    <row r="3269" spans="1:10" ht="14.5" x14ac:dyDescent="0.35">
      <c r="A3269" s="162">
        <v>31325</v>
      </c>
      <c r="B3269" s="162" t="s">
        <v>3462</v>
      </c>
      <c r="D3269" s="163">
        <v>2.1</v>
      </c>
      <c r="E3269" s="163" t="s">
        <v>195</v>
      </c>
      <c r="F3269" s="162">
        <v>2021</v>
      </c>
      <c r="G3269" s="164">
        <v>594010</v>
      </c>
      <c r="H3269" s="164">
        <v>4608</v>
      </c>
      <c r="I3269" s="164">
        <v>205</v>
      </c>
      <c r="J3269" s="164">
        <v>312</v>
      </c>
    </row>
    <row r="3270" spans="1:10" ht="14.5" x14ac:dyDescent="0.35">
      <c r="A3270" s="162">
        <v>31325</v>
      </c>
      <c r="B3270" s="162" t="s">
        <v>3463</v>
      </c>
      <c r="D3270" s="163">
        <v>3</v>
      </c>
      <c r="E3270" s="163" t="s">
        <v>195</v>
      </c>
      <c r="F3270" s="162">
        <v>2021</v>
      </c>
      <c r="G3270" s="164">
        <v>5114</v>
      </c>
      <c r="H3270" s="164">
        <v>1294</v>
      </c>
      <c r="I3270" s="164">
        <v>56</v>
      </c>
      <c r="J3270" s="164">
        <v>80</v>
      </c>
    </row>
    <row r="3271" spans="1:10" ht="14.5" x14ac:dyDescent="0.35">
      <c r="A3271" s="162">
        <v>31325</v>
      </c>
      <c r="B3271" s="162" t="s">
        <v>3464</v>
      </c>
      <c r="D3271" s="163">
        <v>5.0999999999999996</v>
      </c>
      <c r="E3271" s="163" t="s">
        <v>195</v>
      </c>
      <c r="F3271" s="162">
        <v>2021</v>
      </c>
      <c r="G3271" s="164">
        <v>7137855</v>
      </c>
      <c r="H3271" s="164">
        <v>45355</v>
      </c>
      <c r="I3271" s="164">
        <v>2016</v>
      </c>
      <c r="J3271" s="164">
        <v>3440</v>
      </c>
    </row>
    <row r="3272" spans="1:10" ht="14.5" x14ac:dyDescent="0.35">
      <c r="A3272" s="162">
        <v>31325</v>
      </c>
      <c r="B3272" s="162" t="s">
        <v>3465</v>
      </c>
      <c r="D3272" s="163">
        <v>5.2</v>
      </c>
      <c r="E3272" s="163" t="s">
        <v>195</v>
      </c>
      <c r="F3272" s="162">
        <v>2021</v>
      </c>
      <c r="G3272" s="164">
        <v>6551149</v>
      </c>
      <c r="H3272" s="164">
        <v>58720</v>
      </c>
      <c r="I3272" s="164">
        <v>2470</v>
      </c>
      <c r="J3272" s="164">
        <v>4328</v>
      </c>
    </row>
    <row r="3273" spans="1:10" ht="14.5" x14ac:dyDescent="0.35">
      <c r="A3273" s="162">
        <v>31325</v>
      </c>
      <c r="B3273" s="162" t="s">
        <v>3466</v>
      </c>
      <c r="D3273" s="163">
        <v>9</v>
      </c>
      <c r="E3273" s="163" t="s">
        <v>195</v>
      </c>
      <c r="F3273" s="162">
        <v>2021</v>
      </c>
      <c r="G3273" s="164">
        <v>151041</v>
      </c>
      <c r="H3273" s="164">
        <v>27642</v>
      </c>
      <c r="I3273" s="164">
        <v>1179</v>
      </c>
      <c r="J3273" s="164">
        <v>1613</v>
      </c>
    </row>
    <row r="3274" spans="1:10" ht="14.5" x14ac:dyDescent="0.35">
      <c r="A3274" s="162">
        <v>31325</v>
      </c>
      <c r="B3274" s="162" t="s">
        <v>3467</v>
      </c>
      <c r="D3274" s="163">
        <v>17.100000000000001</v>
      </c>
      <c r="E3274" s="163" t="s">
        <v>195</v>
      </c>
      <c r="F3274" s="162">
        <v>2021</v>
      </c>
      <c r="G3274" s="164">
        <v>892126</v>
      </c>
      <c r="H3274" s="164">
        <v>55588</v>
      </c>
      <c r="I3274" s="164">
        <v>2284</v>
      </c>
      <c r="J3274" s="164">
        <v>3345</v>
      </c>
    </row>
    <row r="3275" spans="1:10" ht="14.5" x14ac:dyDescent="0.35">
      <c r="A3275" s="162">
        <v>31325</v>
      </c>
      <c r="B3275" s="162" t="s">
        <v>3468</v>
      </c>
      <c r="D3275" s="163">
        <v>17.2</v>
      </c>
      <c r="E3275" s="163" t="s">
        <v>195</v>
      </c>
      <c r="F3275" s="162">
        <v>2021</v>
      </c>
      <c r="G3275" s="164">
        <v>27521</v>
      </c>
      <c r="H3275" s="164">
        <v>202</v>
      </c>
      <c r="I3275" s="164">
        <v>9</v>
      </c>
      <c r="J3275" s="164">
        <v>13</v>
      </c>
    </row>
    <row r="3276" spans="1:10" ht="14.5" x14ac:dyDescent="0.35">
      <c r="A3276" s="162">
        <v>31325</v>
      </c>
      <c r="B3276" s="162" t="s">
        <v>3469</v>
      </c>
      <c r="D3276" s="163">
        <v>18</v>
      </c>
      <c r="E3276" s="163" t="s">
        <v>195</v>
      </c>
      <c r="F3276" s="162">
        <v>2021</v>
      </c>
      <c r="G3276" s="164">
        <v>304985</v>
      </c>
      <c r="H3276" s="164">
        <v>1815</v>
      </c>
      <c r="I3276" s="164">
        <v>78</v>
      </c>
      <c r="J3276" s="164">
        <v>121</v>
      </c>
    </row>
    <row r="3277" spans="1:10" ht="14.5" x14ac:dyDescent="0.35">
      <c r="A3277" s="162">
        <v>31325</v>
      </c>
      <c r="B3277" s="162" t="s">
        <v>3470</v>
      </c>
      <c r="D3277" s="163">
        <v>19.3</v>
      </c>
      <c r="E3277" s="163" t="s">
        <v>195</v>
      </c>
      <c r="F3277" s="162">
        <v>2021</v>
      </c>
      <c r="G3277" s="164">
        <v>35845</v>
      </c>
      <c r="H3277" s="164">
        <v>86711</v>
      </c>
      <c r="I3277" s="164">
        <v>3562</v>
      </c>
      <c r="J3277" s="164">
        <v>10124</v>
      </c>
    </row>
    <row r="3278" spans="1:10" ht="14.5" x14ac:dyDescent="0.35">
      <c r="A3278" s="162">
        <v>31325</v>
      </c>
      <c r="B3278" s="162" t="s">
        <v>3471</v>
      </c>
      <c r="D3278" s="163">
        <v>19.399999999999999</v>
      </c>
      <c r="E3278" s="163" t="s">
        <v>195</v>
      </c>
      <c r="F3278" s="162">
        <v>2021</v>
      </c>
      <c r="G3278" s="164">
        <v>10829595</v>
      </c>
      <c r="H3278" s="164">
        <v>0</v>
      </c>
      <c r="I3278" s="164">
        <v>0</v>
      </c>
      <c r="J3278" s="164">
        <v>0</v>
      </c>
    </row>
    <row r="3279" spans="1:10" ht="14.5" x14ac:dyDescent="0.35">
      <c r="A3279" s="162">
        <v>31325</v>
      </c>
      <c r="B3279" s="162" t="s">
        <v>3472</v>
      </c>
      <c r="D3279" s="163">
        <v>21.2</v>
      </c>
      <c r="E3279" s="163" t="s">
        <v>195</v>
      </c>
      <c r="F3279" s="162">
        <v>2021</v>
      </c>
      <c r="G3279" s="164">
        <v>2402962</v>
      </c>
      <c r="H3279" s="164">
        <v>30585</v>
      </c>
      <c r="I3279" s="164">
        <v>1284</v>
      </c>
      <c r="J3279" s="164">
        <v>3569</v>
      </c>
    </row>
    <row r="3280" spans="1:10" ht="14.5" x14ac:dyDescent="0.35">
      <c r="A3280" s="162">
        <v>31348</v>
      </c>
      <c r="B3280" s="162" t="s">
        <v>3473</v>
      </c>
      <c r="D3280" s="163">
        <v>1</v>
      </c>
      <c r="E3280" s="163" t="s">
        <v>195</v>
      </c>
      <c r="F3280" s="162">
        <v>2021</v>
      </c>
      <c r="G3280" s="164">
        <v>9815</v>
      </c>
      <c r="H3280" s="164">
        <v>739</v>
      </c>
      <c r="I3280" s="164">
        <v>23</v>
      </c>
      <c r="J3280" s="164">
        <v>7</v>
      </c>
    </row>
    <row r="3281" spans="1:10" ht="14.5" x14ac:dyDescent="0.35">
      <c r="A3281" s="162">
        <v>31348</v>
      </c>
      <c r="B3281" s="162" t="s">
        <v>3474</v>
      </c>
      <c r="D3281" s="163">
        <v>2.1</v>
      </c>
      <c r="E3281" s="163" t="s">
        <v>195</v>
      </c>
      <c r="F3281" s="162">
        <v>2021</v>
      </c>
      <c r="G3281" s="164">
        <v>52090</v>
      </c>
      <c r="H3281" s="164">
        <v>952</v>
      </c>
      <c r="I3281" s="164">
        <v>14</v>
      </c>
      <c r="J3281" s="164">
        <v>4</v>
      </c>
    </row>
    <row r="3282" spans="1:10" ht="14.5" x14ac:dyDescent="0.35">
      <c r="A3282" s="162">
        <v>31348</v>
      </c>
      <c r="B3282" s="162" t="s">
        <v>3475</v>
      </c>
      <c r="D3282" s="163">
        <v>5.0999999999999996</v>
      </c>
      <c r="E3282" s="163" t="s">
        <v>195</v>
      </c>
      <c r="F3282" s="162">
        <v>2021</v>
      </c>
      <c r="G3282" s="164">
        <v>1152569</v>
      </c>
      <c r="H3282" s="164">
        <v>6861</v>
      </c>
      <c r="I3282" s="164">
        <v>62</v>
      </c>
      <c r="J3282" s="164">
        <v>12</v>
      </c>
    </row>
    <row r="3283" spans="1:10" ht="14.5" x14ac:dyDescent="0.35">
      <c r="A3283" s="162">
        <v>31348</v>
      </c>
      <c r="B3283" s="162" t="s">
        <v>3476</v>
      </c>
      <c r="D3283" s="163">
        <v>5.2</v>
      </c>
      <c r="E3283" s="163" t="s">
        <v>195</v>
      </c>
      <c r="F3283" s="162">
        <v>2021</v>
      </c>
      <c r="G3283" s="164">
        <v>1484686</v>
      </c>
      <c r="H3283" s="164">
        <v>9123</v>
      </c>
      <c r="I3283" s="164">
        <v>106</v>
      </c>
      <c r="J3283" s="164">
        <v>28</v>
      </c>
    </row>
    <row r="3284" spans="1:10" ht="14.5" x14ac:dyDescent="0.35">
      <c r="A3284" s="162">
        <v>31348</v>
      </c>
      <c r="B3284" s="162" t="s">
        <v>3477</v>
      </c>
      <c r="D3284" s="163">
        <v>9</v>
      </c>
      <c r="E3284" s="163" t="s">
        <v>195</v>
      </c>
      <c r="F3284" s="162">
        <v>2021</v>
      </c>
      <c r="G3284" s="164">
        <v>380</v>
      </c>
      <c r="H3284" s="164">
        <v>70</v>
      </c>
      <c r="I3284" s="164">
        <v>389</v>
      </c>
      <c r="J3284" s="164">
        <v>120</v>
      </c>
    </row>
    <row r="3285" spans="1:10" ht="14.5" x14ac:dyDescent="0.35">
      <c r="A3285" s="162">
        <v>31348</v>
      </c>
      <c r="B3285" s="162" t="s">
        <v>3478</v>
      </c>
      <c r="D3285" s="163">
        <v>17.100000000000001</v>
      </c>
      <c r="E3285" s="163" t="s">
        <v>195</v>
      </c>
      <c r="F3285" s="162">
        <v>2021</v>
      </c>
      <c r="G3285" s="164">
        <v>470824</v>
      </c>
      <c r="H3285" s="164">
        <v>2891</v>
      </c>
      <c r="I3285" s="164">
        <v>152</v>
      </c>
      <c r="J3285" s="164">
        <v>34</v>
      </c>
    </row>
    <row r="3286" spans="1:10" ht="14.5" x14ac:dyDescent="0.35">
      <c r="A3286" s="162">
        <v>31348</v>
      </c>
      <c r="B3286" s="162" t="s">
        <v>3479</v>
      </c>
      <c r="D3286" s="163">
        <v>17.2</v>
      </c>
      <c r="E3286" s="163" t="s">
        <v>195</v>
      </c>
      <c r="F3286" s="162">
        <v>2021</v>
      </c>
      <c r="G3286" s="164">
        <v>7365</v>
      </c>
      <c r="H3286" s="164">
        <v>250</v>
      </c>
      <c r="I3286" s="164">
        <v>48</v>
      </c>
      <c r="J3286" s="164">
        <v>9</v>
      </c>
    </row>
    <row r="3287" spans="1:10" ht="14.5" x14ac:dyDescent="0.35">
      <c r="A3287" s="162">
        <v>31348</v>
      </c>
      <c r="B3287" s="162" t="s">
        <v>3480</v>
      </c>
      <c r="D3287" s="163">
        <v>18</v>
      </c>
      <c r="E3287" s="163" t="s">
        <v>195</v>
      </c>
      <c r="F3287" s="162">
        <v>2021</v>
      </c>
      <c r="G3287" s="164">
        <v>97065</v>
      </c>
      <c r="H3287" s="164">
        <v>532</v>
      </c>
      <c r="I3287" s="164">
        <v>0</v>
      </c>
      <c r="J3287" s="164">
        <v>0</v>
      </c>
    </row>
    <row r="3288" spans="1:10" ht="14.5" x14ac:dyDescent="0.35">
      <c r="A3288" s="162">
        <v>31348</v>
      </c>
      <c r="B3288" s="162" t="s">
        <v>3481</v>
      </c>
      <c r="D3288" s="163">
        <v>19.3</v>
      </c>
      <c r="E3288" s="163" t="s">
        <v>195</v>
      </c>
      <c r="F3288" s="162">
        <v>2021</v>
      </c>
      <c r="G3288" s="164">
        <v>50017</v>
      </c>
      <c r="H3288" s="164">
        <v>49210</v>
      </c>
      <c r="I3288" s="164">
        <v>310</v>
      </c>
      <c r="J3288" s="164">
        <v>64</v>
      </c>
    </row>
    <row r="3289" spans="1:10" ht="14.5" x14ac:dyDescent="0.35">
      <c r="A3289" s="162">
        <v>31348</v>
      </c>
      <c r="B3289" s="162" t="s">
        <v>3482</v>
      </c>
      <c r="D3289" s="163">
        <v>19.399999999999999</v>
      </c>
      <c r="E3289" s="163" t="s">
        <v>195</v>
      </c>
      <c r="F3289" s="162">
        <v>2021</v>
      </c>
      <c r="G3289" s="164">
        <v>7709286</v>
      </c>
      <c r="H3289" s="164">
        <v>0</v>
      </c>
      <c r="I3289" s="164">
        <v>0</v>
      </c>
      <c r="J3289" s="164">
        <v>0</v>
      </c>
    </row>
    <row r="3290" spans="1:10" ht="14.5" x14ac:dyDescent="0.35">
      <c r="A3290" s="162">
        <v>31348</v>
      </c>
      <c r="B3290" s="162" t="s">
        <v>3483</v>
      </c>
      <c r="D3290" s="163">
        <v>21.2</v>
      </c>
      <c r="E3290" s="163" t="s">
        <v>195</v>
      </c>
      <c r="F3290" s="162">
        <v>2021</v>
      </c>
      <c r="G3290" s="164">
        <v>2276530</v>
      </c>
      <c r="H3290" s="164">
        <v>13268</v>
      </c>
      <c r="I3290" s="164">
        <v>64</v>
      </c>
      <c r="J3290" s="164">
        <v>17</v>
      </c>
    </row>
    <row r="3291" spans="1:10" ht="14.5" x14ac:dyDescent="0.35">
      <c r="A3291" s="162">
        <v>31348</v>
      </c>
      <c r="B3291" s="162" t="s">
        <v>3484</v>
      </c>
      <c r="D3291" s="163">
        <v>24</v>
      </c>
      <c r="E3291" s="163" t="s">
        <v>195</v>
      </c>
      <c r="F3291" s="162">
        <v>2021</v>
      </c>
      <c r="G3291" s="164">
        <v>14629</v>
      </c>
      <c r="H3291" s="164">
        <v>592</v>
      </c>
      <c r="I3291" s="164">
        <v>333</v>
      </c>
      <c r="J3291" s="164">
        <v>27</v>
      </c>
    </row>
    <row r="3292" spans="1:10" ht="14.5" x14ac:dyDescent="0.35">
      <c r="A3292" s="162">
        <v>31380</v>
      </c>
      <c r="B3292" s="162" t="s">
        <v>3485</v>
      </c>
      <c r="D3292" s="163">
        <v>24</v>
      </c>
      <c r="E3292" s="163" t="s">
        <v>195</v>
      </c>
      <c r="F3292" s="162">
        <v>2021</v>
      </c>
      <c r="G3292" s="164">
        <v>3167435</v>
      </c>
      <c r="H3292" s="164">
        <v>9247</v>
      </c>
      <c r="I3292" s="164">
        <v>0</v>
      </c>
      <c r="J3292" s="164">
        <v>8723</v>
      </c>
    </row>
    <row r="3293" spans="1:10" ht="14.5" x14ac:dyDescent="0.35">
      <c r="A3293" s="162">
        <v>31534</v>
      </c>
      <c r="B3293" s="162" t="s">
        <v>3486</v>
      </c>
      <c r="D3293" s="163">
        <v>24</v>
      </c>
      <c r="E3293" s="163" t="s">
        <v>195</v>
      </c>
      <c r="F3293" s="162">
        <v>2021</v>
      </c>
      <c r="G3293" s="164">
        <v>7601</v>
      </c>
      <c r="H3293" s="164">
        <v>114</v>
      </c>
      <c r="I3293" s="164">
        <v>13</v>
      </c>
      <c r="J3293" s="164">
        <v>17</v>
      </c>
    </row>
    <row r="3294" spans="1:10" ht="14.5" x14ac:dyDescent="0.35">
      <c r="A3294" s="162">
        <v>31925</v>
      </c>
      <c r="B3294" s="162" t="s">
        <v>3487</v>
      </c>
      <c r="D3294" s="163">
        <v>1</v>
      </c>
      <c r="E3294" s="163" t="s">
        <v>195</v>
      </c>
      <c r="F3294" s="162">
        <v>2021</v>
      </c>
      <c r="G3294" s="164">
        <v>1133051</v>
      </c>
      <c r="H3294" s="164">
        <v>6432</v>
      </c>
      <c r="I3294" s="164">
        <v>208</v>
      </c>
      <c r="J3294" s="164">
        <v>37</v>
      </c>
    </row>
    <row r="3295" spans="1:10" ht="14.5" x14ac:dyDescent="0.35">
      <c r="A3295" s="162">
        <v>31925</v>
      </c>
      <c r="B3295" s="162" t="s">
        <v>3488</v>
      </c>
      <c r="D3295" s="163">
        <v>2.1</v>
      </c>
      <c r="E3295" s="163" t="s">
        <v>195</v>
      </c>
      <c r="F3295" s="162">
        <v>2021</v>
      </c>
      <c r="G3295" s="164">
        <v>4624071</v>
      </c>
      <c r="H3295" s="164">
        <v>9895</v>
      </c>
      <c r="I3295" s="164">
        <v>320</v>
      </c>
      <c r="J3295" s="164">
        <v>57</v>
      </c>
    </row>
    <row r="3296" spans="1:10" ht="14.5" x14ac:dyDescent="0.35">
      <c r="A3296" s="162">
        <v>31925</v>
      </c>
      <c r="B3296" s="162" t="s">
        <v>3489</v>
      </c>
      <c r="D3296" s="163">
        <v>9</v>
      </c>
      <c r="E3296" s="163" t="s">
        <v>195</v>
      </c>
      <c r="F3296" s="162">
        <v>2021</v>
      </c>
      <c r="G3296" s="164">
        <v>224914</v>
      </c>
      <c r="H3296" s="164">
        <v>4565</v>
      </c>
      <c r="I3296" s="164">
        <v>148</v>
      </c>
      <c r="J3296" s="164">
        <v>26</v>
      </c>
    </row>
    <row r="3297" spans="1:10" ht="14.5" x14ac:dyDescent="0.35">
      <c r="A3297" s="162">
        <v>31925</v>
      </c>
      <c r="B3297" s="162" t="s">
        <v>3490</v>
      </c>
      <c r="D3297" s="163">
        <v>17.100000000000001</v>
      </c>
      <c r="E3297" s="163" t="s">
        <v>195</v>
      </c>
      <c r="F3297" s="162">
        <v>2021</v>
      </c>
      <c r="G3297" s="164">
        <v>2192740</v>
      </c>
      <c r="H3297" s="164">
        <v>40012</v>
      </c>
      <c r="I3297" s="164">
        <v>1294</v>
      </c>
      <c r="J3297" s="164">
        <v>229</v>
      </c>
    </row>
    <row r="3298" spans="1:10" ht="14.5" x14ac:dyDescent="0.35">
      <c r="A3298" s="162">
        <v>31925</v>
      </c>
      <c r="B3298" s="162" t="s">
        <v>3491</v>
      </c>
      <c r="D3298" s="163">
        <v>17.2</v>
      </c>
      <c r="E3298" s="163" t="s">
        <v>195</v>
      </c>
      <c r="F3298" s="162">
        <v>2021</v>
      </c>
      <c r="G3298" s="164">
        <v>0</v>
      </c>
      <c r="H3298" s="164">
        <v>40</v>
      </c>
      <c r="I3298" s="164">
        <v>1</v>
      </c>
      <c r="J3298" s="164">
        <v>0</v>
      </c>
    </row>
    <row r="3299" spans="1:10" ht="14.5" x14ac:dyDescent="0.35">
      <c r="A3299" s="162">
        <v>31925</v>
      </c>
      <c r="B3299" s="162" t="s">
        <v>3492</v>
      </c>
      <c r="D3299" s="163">
        <v>18</v>
      </c>
      <c r="E3299" s="163" t="s">
        <v>195</v>
      </c>
      <c r="F3299" s="162">
        <v>2021</v>
      </c>
      <c r="G3299" s="164">
        <v>1127</v>
      </c>
      <c r="H3299" s="164">
        <v>185</v>
      </c>
      <c r="I3299" s="164">
        <v>6</v>
      </c>
      <c r="J3299" s="164">
        <v>1</v>
      </c>
    </row>
    <row r="3300" spans="1:10" ht="14.5" x14ac:dyDescent="0.35">
      <c r="A3300" s="162">
        <v>31925</v>
      </c>
      <c r="B3300" s="162" t="s">
        <v>3493</v>
      </c>
      <c r="D3300" s="163">
        <v>19.3</v>
      </c>
      <c r="E3300" s="163" t="s">
        <v>195</v>
      </c>
      <c r="F3300" s="162">
        <v>2021</v>
      </c>
      <c r="G3300" s="164">
        <v>52218</v>
      </c>
      <c r="H3300" s="164">
        <v>76557</v>
      </c>
      <c r="I3300" s="164">
        <v>2474</v>
      </c>
      <c r="J3300" s="164">
        <v>440</v>
      </c>
    </row>
    <row r="3301" spans="1:10" ht="14.5" x14ac:dyDescent="0.35">
      <c r="A3301" s="162">
        <v>31925</v>
      </c>
      <c r="B3301" s="162" t="s">
        <v>3494</v>
      </c>
      <c r="D3301" s="163">
        <v>19.399999999999999</v>
      </c>
      <c r="E3301" s="163" t="s">
        <v>195</v>
      </c>
      <c r="F3301" s="162">
        <v>2021</v>
      </c>
      <c r="G3301" s="164">
        <v>7669792</v>
      </c>
      <c r="H3301" s="164">
        <v>0</v>
      </c>
      <c r="I3301" s="164">
        <v>0</v>
      </c>
      <c r="J3301" s="164">
        <v>0</v>
      </c>
    </row>
    <row r="3302" spans="1:10" ht="14.5" x14ac:dyDescent="0.35">
      <c r="A3302" s="162">
        <v>31925</v>
      </c>
      <c r="B3302" s="162" t="s">
        <v>3495</v>
      </c>
      <c r="D3302" s="163">
        <v>21.2</v>
      </c>
      <c r="E3302" s="163" t="s">
        <v>195</v>
      </c>
      <c r="F3302" s="162">
        <v>2021</v>
      </c>
      <c r="G3302" s="164">
        <v>993424</v>
      </c>
      <c r="H3302" s="164">
        <v>17194</v>
      </c>
      <c r="I3302" s="164">
        <v>706</v>
      </c>
      <c r="J3302" s="164">
        <v>125</v>
      </c>
    </row>
    <row r="3303" spans="1:10" ht="14.5" x14ac:dyDescent="0.35">
      <c r="A3303" s="162">
        <v>31933</v>
      </c>
      <c r="B3303" s="162" t="s">
        <v>3496</v>
      </c>
      <c r="D3303" s="163">
        <v>3</v>
      </c>
      <c r="E3303" s="163" t="s">
        <v>195</v>
      </c>
      <c r="F3303" s="162">
        <v>2021</v>
      </c>
      <c r="G3303" s="164">
        <v>333</v>
      </c>
      <c r="H3303" s="164">
        <v>0</v>
      </c>
      <c r="I3303" s="164">
        <v>0</v>
      </c>
      <c r="J3303" s="164">
        <v>0</v>
      </c>
    </row>
    <row r="3304" spans="1:10" ht="14.5" x14ac:dyDescent="0.35">
      <c r="A3304" s="162">
        <v>31968</v>
      </c>
      <c r="B3304" s="162" t="s">
        <v>3497</v>
      </c>
      <c r="D3304" s="163">
        <v>19.100000000000001</v>
      </c>
      <c r="E3304" s="163" t="s">
        <v>195</v>
      </c>
      <c r="F3304" s="162">
        <v>2021</v>
      </c>
      <c r="G3304" s="164">
        <v>2300</v>
      </c>
      <c r="H3304" s="164">
        <v>1929</v>
      </c>
      <c r="I3304" s="164">
        <v>300</v>
      </c>
      <c r="J3304" s="164">
        <v>200</v>
      </c>
    </row>
    <row r="3305" spans="1:10" ht="14.5" x14ac:dyDescent="0.35">
      <c r="A3305" s="162">
        <v>31968</v>
      </c>
      <c r="B3305" s="162" t="s">
        <v>3498</v>
      </c>
      <c r="D3305" s="163">
        <v>19.2</v>
      </c>
      <c r="E3305" s="163" t="s">
        <v>195</v>
      </c>
      <c r="F3305" s="162">
        <v>2021</v>
      </c>
      <c r="G3305" s="164">
        <v>33916</v>
      </c>
      <c r="H3305" s="164">
        <v>0</v>
      </c>
      <c r="I3305" s="164">
        <v>0</v>
      </c>
      <c r="J3305" s="164">
        <v>0</v>
      </c>
    </row>
    <row r="3306" spans="1:10" ht="14.5" x14ac:dyDescent="0.35">
      <c r="A3306" s="162">
        <v>31968</v>
      </c>
      <c r="B3306" s="162" t="s">
        <v>3499</v>
      </c>
      <c r="D3306" s="163">
        <v>21.1</v>
      </c>
      <c r="E3306" s="163" t="s">
        <v>195</v>
      </c>
      <c r="F3306" s="162">
        <v>2021</v>
      </c>
      <c r="G3306" s="164">
        <v>36821</v>
      </c>
      <c r="H3306" s="164">
        <v>1455</v>
      </c>
      <c r="I3306" s="164">
        <v>222</v>
      </c>
      <c r="J3306" s="164">
        <v>148</v>
      </c>
    </row>
    <row r="3307" spans="1:10" ht="14.5" x14ac:dyDescent="0.35">
      <c r="A3307" s="162">
        <v>32301</v>
      </c>
      <c r="B3307" s="162" t="s">
        <v>3500</v>
      </c>
      <c r="D3307" s="163">
        <v>5.0999999999999996</v>
      </c>
      <c r="E3307" s="163" t="s">
        <v>195</v>
      </c>
      <c r="F3307" s="162">
        <v>2021</v>
      </c>
      <c r="G3307" s="164">
        <v>80106</v>
      </c>
      <c r="H3307" s="164">
        <v>660</v>
      </c>
      <c r="I3307" s="164">
        <v>92</v>
      </c>
      <c r="J3307" s="164">
        <v>51</v>
      </c>
    </row>
    <row r="3308" spans="1:10" ht="14.5" x14ac:dyDescent="0.35">
      <c r="A3308" s="162">
        <v>32301</v>
      </c>
      <c r="B3308" s="162" t="s">
        <v>3501</v>
      </c>
      <c r="D3308" s="163">
        <v>5.2</v>
      </c>
      <c r="E3308" s="163" t="s">
        <v>195</v>
      </c>
      <c r="F3308" s="162">
        <v>2021</v>
      </c>
      <c r="G3308" s="164">
        <v>69934</v>
      </c>
      <c r="H3308" s="164">
        <v>844</v>
      </c>
      <c r="I3308" s="164">
        <v>110</v>
      </c>
      <c r="J3308" s="164">
        <v>61</v>
      </c>
    </row>
    <row r="3309" spans="1:10" ht="14.5" x14ac:dyDescent="0.35">
      <c r="A3309" s="162">
        <v>32301</v>
      </c>
      <c r="B3309" s="162" t="s">
        <v>3502</v>
      </c>
      <c r="D3309" s="163">
        <v>17.100000000000001</v>
      </c>
      <c r="E3309" s="163" t="s">
        <v>195</v>
      </c>
      <c r="F3309" s="162">
        <v>2021</v>
      </c>
      <c r="G3309" s="164">
        <v>62151</v>
      </c>
      <c r="H3309" s="164">
        <v>1768</v>
      </c>
      <c r="I3309" s="164">
        <v>228</v>
      </c>
      <c r="J3309" s="164">
        <v>127</v>
      </c>
    </row>
    <row r="3310" spans="1:10" ht="14.5" x14ac:dyDescent="0.35">
      <c r="A3310" s="162">
        <v>32301</v>
      </c>
      <c r="B3310" s="162" t="s">
        <v>3503</v>
      </c>
      <c r="D3310" s="163">
        <v>19.3</v>
      </c>
      <c r="E3310" s="163" t="s">
        <v>195</v>
      </c>
      <c r="F3310" s="162">
        <v>2021</v>
      </c>
      <c r="G3310" s="164">
        <v>8</v>
      </c>
      <c r="H3310" s="164">
        <v>3</v>
      </c>
      <c r="I3310" s="164">
        <v>5</v>
      </c>
      <c r="J3310" s="164">
        <v>3</v>
      </c>
    </row>
    <row r="3311" spans="1:10" ht="14.5" x14ac:dyDescent="0.35">
      <c r="A3311" s="162">
        <v>32301</v>
      </c>
      <c r="B3311" s="162" t="s">
        <v>3504</v>
      </c>
      <c r="D3311" s="163">
        <v>19.399999999999999</v>
      </c>
      <c r="E3311" s="163" t="s">
        <v>195</v>
      </c>
      <c r="F3311" s="162">
        <v>2021</v>
      </c>
      <c r="G3311" s="164">
        <v>513</v>
      </c>
      <c r="H3311" s="164">
        <v>0</v>
      </c>
      <c r="I3311" s="164">
        <v>0</v>
      </c>
      <c r="J3311" s="164">
        <v>0</v>
      </c>
    </row>
    <row r="3312" spans="1:10" ht="14.5" x14ac:dyDescent="0.35">
      <c r="A3312" s="162">
        <v>32301</v>
      </c>
      <c r="B3312" s="162" t="s">
        <v>3505</v>
      </c>
      <c r="D3312" s="163">
        <v>21.2</v>
      </c>
      <c r="E3312" s="163" t="s">
        <v>195</v>
      </c>
      <c r="F3312" s="162">
        <v>2021</v>
      </c>
      <c r="G3312" s="164">
        <v>190</v>
      </c>
      <c r="H3312" s="164">
        <v>1</v>
      </c>
      <c r="I3312" s="164">
        <v>0</v>
      </c>
      <c r="J3312" s="164">
        <v>0</v>
      </c>
    </row>
    <row r="3313" spans="1:10" ht="14.5" x14ac:dyDescent="0.35">
      <c r="A3313" s="162">
        <v>32450</v>
      </c>
      <c r="B3313" s="162" t="s">
        <v>3506</v>
      </c>
      <c r="D3313" s="163">
        <v>17.2</v>
      </c>
      <c r="E3313" s="163" t="s">
        <v>195</v>
      </c>
      <c r="F3313" s="162">
        <v>2021</v>
      </c>
      <c r="G3313" s="164">
        <v>487735</v>
      </c>
      <c r="H3313" s="164">
        <v>54358</v>
      </c>
      <c r="I3313" s="164">
        <v>7153</v>
      </c>
      <c r="J3313" s="164">
        <v>-39</v>
      </c>
    </row>
    <row r="3314" spans="1:10" ht="14.5" x14ac:dyDescent="0.35">
      <c r="A3314" s="162">
        <v>32506</v>
      </c>
      <c r="B3314" s="162" t="s">
        <v>3507</v>
      </c>
      <c r="D3314" s="163">
        <v>1</v>
      </c>
      <c r="E3314" s="163" t="s">
        <v>195</v>
      </c>
      <c r="F3314" s="162">
        <v>2021</v>
      </c>
      <c r="G3314" s="164">
        <v>12741</v>
      </c>
      <c r="H3314" s="164">
        <v>983</v>
      </c>
      <c r="I3314" s="164">
        <v>59</v>
      </c>
      <c r="J3314" s="164">
        <v>46</v>
      </c>
    </row>
    <row r="3315" spans="1:10" ht="14.5" x14ac:dyDescent="0.35">
      <c r="A3315" s="162">
        <v>32506</v>
      </c>
      <c r="B3315" s="162" t="s">
        <v>3508</v>
      </c>
      <c r="D3315" s="163">
        <v>2.1</v>
      </c>
      <c r="E3315" s="163" t="s">
        <v>195</v>
      </c>
      <c r="F3315" s="162">
        <v>2021</v>
      </c>
      <c r="G3315" s="164">
        <v>89044</v>
      </c>
      <c r="H3315" s="164">
        <v>2618</v>
      </c>
      <c r="I3315" s="164">
        <v>157</v>
      </c>
      <c r="J3315" s="164">
        <v>115</v>
      </c>
    </row>
    <row r="3316" spans="1:10" ht="14.5" x14ac:dyDescent="0.35">
      <c r="A3316" s="162">
        <v>32506</v>
      </c>
      <c r="B3316" s="162" t="s">
        <v>3509</v>
      </c>
      <c r="D3316" s="163">
        <v>5.0999999999999996</v>
      </c>
      <c r="E3316" s="163" t="s">
        <v>195</v>
      </c>
      <c r="F3316" s="162">
        <v>2021</v>
      </c>
      <c r="G3316" s="164">
        <v>4335307</v>
      </c>
      <c r="H3316" s="164">
        <v>14040</v>
      </c>
      <c r="I3316" s="164">
        <v>840</v>
      </c>
      <c r="J3316" s="164">
        <v>568</v>
      </c>
    </row>
    <row r="3317" spans="1:10" ht="14.5" x14ac:dyDescent="0.35">
      <c r="A3317" s="162">
        <v>32506</v>
      </c>
      <c r="B3317" s="162" t="s">
        <v>3510</v>
      </c>
      <c r="D3317" s="163">
        <v>5.2</v>
      </c>
      <c r="E3317" s="163" t="s">
        <v>195</v>
      </c>
      <c r="F3317" s="162">
        <v>2021</v>
      </c>
      <c r="G3317" s="164">
        <v>5842442</v>
      </c>
      <c r="H3317" s="164">
        <v>19455</v>
      </c>
      <c r="I3317" s="164">
        <v>1164</v>
      </c>
      <c r="J3317" s="164">
        <v>762</v>
      </c>
    </row>
    <row r="3318" spans="1:10" ht="14.5" x14ac:dyDescent="0.35">
      <c r="A3318" s="162">
        <v>32506</v>
      </c>
      <c r="B3318" s="162" t="s">
        <v>3511</v>
      </c>
      <c r="D3318" s="163">
        <v>9</v>
      </c>
      <c r="E3318" s="163" t="s">
        <v>195</v>
      </c>
      <c r="F3318" s="162">
        <v>2021</v>
      </c>
      <c r="G3318" s="164">
        <v>1818</v>
      </c>
      <c r="H3318" s="164">
        <v>668</v>
      </c>
      <c r="I3318" s="164">
        <v>40</v>
      </c>
      <c r="J3318" s="164">
        <v>30</v>
      </c>
    </row>
    <row r="3319" spans="1:10" ht="14.5" x14ac:dyDescent="0.35">
      <c r="A3319" s="162">
        <v>32506</v>
      </c>
      <c r="B3319" s="162" t="s">
        <v>3512</v>
      </c>
      <c r="D3319" s="163">
        <v>17.100000000000001</v>
      </c>
      <c r="E3319" s="163" t="s">
        <v>195</v>
      </c>
      <c r="F3319" s="162">
        <v>2021</v>
      </c>
      <c r="G3319" s="164">
        <v>464919</v>
      </c>
      <c r="H3319" s="164">
        <v>10761</v>
      </c>
      <c r="I3319" s="164">
        <v>644</v>
      </c>
      <c r="J3319" s="164">
        <v>467</v>
      </c>
    </row>
    <row r="3320" spans="1:10" ht="14.5" x14ac:dyDescent="0.35">
      <c r="A3320" s="162">
        <v>32506</v>
      </c>
      <c r="B3320" s="162" t="s">
        <v>3513</v>
      </c>
      <c r="D3320" s="163">
        <v>17.2</v>
      </c>
      <c r="E3320" s="163" t="s">
        <v>195</v>
      </c>
      <c r="F3320" s="162">
        <v>2021</v>
      </c>
      <c r="G3320" s="164">
        <v>259840</v>
      </c>
      <c r="H3320" s="164">
        <v>1364</v>
      </c>
      <c r="I3320" s="164">
        <v>81</v>
      </c>
      <c r="J3320" s="164">
        <v>57</v>
      </c>
    </row>
    <row r="3321" spans="1:10" ht="14.5" x14ac:dyDescent="0.35">
      <c r="A3321" s="162">
        <v>32506</v>
      </c>
      <c r="B3321" s="162" t="s">
        <v>3514</v>
      </c>
      <c r="D3321" s="163">
        <v>18</v>
      </c>
      <c r="E3321" s="163" t="s">
        <v>195</v>
      </c>
      <c r="F3321" s="162">
        <v>2021</v>
      </c>
      <c r="G3321" s="164">
        <v>171491</v>
      </c>
      <c r="H3321" s="164">
        <v>4801</v>
      </c>
      <c r="I3321" s="164">
        <v>287</v>
      </c>
      <c r="J3321" s="164">
        <v>211</v>
      </c>
    </row>
    <row r="3322" spans="1:10" ht="14.5" x14ac:dyDescent="0.35">
      <c r="A3322" s="162">
        <v>32506</v>
      </c>
      <c r="B3322" s="162" t="s">
        <v>3515</v>
      </c>
      <c r="D3322" s="163">
        <v>19.3</v>
      </c>
      <c r="E3322" s="163" t="s">
        <v>195</v>
      </c>
      <c r="F3322" s="162">
        <v>2021</v>
      </c>
      <c r="G3322" s="164">
        <v>130138</v>
      </c>
      <c r="H3322" s="164">
        <v>65828</v>
      </c>
      <c r="I3322" s="164">
        <v>3936</v>
      </c>
      <c r="J3322" s="164">
        <v>2721</v>
      </c>
    </row>
    <row r="3323" spans="1:10" ht="14.5" x14ac:dyDescent="0.35">
      <c r="A3323" s="162">
        <v>32506</v>
      </c>
      <c r="B3323" s="162" t="s">
        <v>3516</v>
      </c>
      <c r="D3323" s="163">
        <v>19.399999999999999</v>
      </c>
      <c r="E3323" s="163" t="s">
        <v>195</v>
      </c>
      <c r="F3323" s="162">
        <v>2021</v>
      </c>
      <c r="G3323" s="164">
        <v>15393200</v>
      </c>
      <c r="H3323" s="164">
        <v>0</v>
      </c>
      <c r="I3323" s="164">
        <v>0</v>
      </c>
      <c r="J3323" s="164">
        <v>0</v>
      </c>
    </row>
    <row r="3324" spans="1:10" ht="14.5" x14ac:dyDescent="0.35">
      <c r="A3324" s="162">
        <v>32506</v>
      </c>
      <c r="B3324" s="162" t="s">
        <v>3517</v>
      </c>
      <c r="D3324" s="163">
        <v>21.2</v>
      </c>
      <c r="E3324" s="163" t="s">
        <v>195</v>
      </c>
      <c r="F3324" s="162">
        <v>2021</v>
      </c>
      <c r="G3324" s="164">
        <v>4390957</v>
      </c>
      <c r="H3324" s="164">
        <v>16129</v>
      </c>
      <c r="I3324" s="164">
        <v>965</v>
      </c>
      <c r="J3324" s="164">
        <v>710</v>
      </c>
    </row>
    <row r="3325" spans="1:10" ht="14.5" x14ac:dyDescent="0.35">
      <c r="A3325" s="162">
        <v>32514</v>
      </c>
      <c r="B3325" s="162" t="s">
        <v>3518</v>
      </c>
      <c r="D3325" s="163">
        <v>11</v>
      </c>
      <c r="E3325" s="163" t="s">
        <v>195</v>
      </c>
      <c r="F3325" s="162">
        <v>2021</v>
      </c>
      <c r="G3325" s="164">
        <v>3956354</v>
      </c>
      <c r="H3325" s="164">
        <v>4383</v>
      </c>
      <c r="I3325" s="164">
        <v>799</v>
      </c>
      <c r="J3325" s="164">
        <v>653</v>
      </c>
    </row>
    <row r="3326" spans="1:10" ht="14.5" x14ac:dyDescent="0.35">
      <c r="A3326" s="162">
        <v>32514</v>
      </c>
      <c r="B3326" s="162" t="s">
        <v>3519</v>
      </c>
      <c r="D3326" s="163">
        <v>17.100000000000001</v>
      </c>
      <c r="E3326" s="163" t="s">
        <v>195</v>
      </c>
      <c r="F3326" s="162">
        <v>2021</v>
      </c>
      <c r="G3326" s="164">
        <v>462155</v>
      </c>
      <c r="H3326" s="164">
        <v>488</v>
      </c>
      <c r="I3326" s="164">
        <v>91</v>
      </c>
      <c r="J3326" s="164">
        <v>74</v>
      </c>
    </row>
    <row r="3327" spans="1:10" ht="14.5" x14ac:dyDescent="0.35">
      <c r="A3327" s="162">
        <v>32514</v>
      </c>
      <c r="B3327" s="162" t="s">
        <v>3520</v>
      </c>
      <c r="D3327" s="163">
        <v>17.2</v>
      </c>
      <c r="E3327" s="163" t="s">
        <v>195</v>
      </c>
      <c r="F3327" s="162">
        <v>2021</v>
      </c>
      <c r="G3327" s="164">
        <v>187793</v>
      </c>
      <c r="H3327" s="164">
        <v>262</v>
      </c>
      <c r="I3327" s="164">
        <v>49</v>
      </c>
      <c r="J3327" s="164">
        <v>40</v>
      </c>
    </row>
    <row r="3328" spans="1:10" ht="14.5" x14ac:dyDescent="0.35">
      <c r="A3328" s="162">
        <v>32514</v>
      </c>
      <c r="B3328" s="162" t="s">
        <v>3521</v>
      </c>
      <c r="D3328" s="163">
        <v>19.3</v>
      </c>
      <c r="E3328" s="163" t="s">
        <v>195</v>
      </c>
      <c r="F3328" s="162">
        <v>2021</v>
      </c>
      <c r="G3328" s="164">
        <v>9400</v>
      </c>
      <c r="H3328" s="164">
        <v>914</v>
      </c>
      <c r="I3328" s="164">
        <v>163</v>
      </c>
      <c r="J3328" s="164">
        <v>133</v>
      </c>
    </row>
    <row r="3329" spans="1:10" ht="14.5" x14ac:dyDescent="0.35">
      <c r="A3329" s="162">
        <v>32514</v>
      </c>
      <c r="B3329" s="162" t="s">
        <v>3522</v>
      </c>
      <c r="D3329" s="163">
        <v>19.399999999999999</v>
      </c>
      <c r="E3329" s="163" t="s">
        <v>195</v>
      </c>
      <c r="F3329" s="162">
        <v>2021</v>
      </c>
      <c r="G3329" s="164">
        <v>440495</v>
      </c>
      <c r="H3329" s="164">
        <v>0</v>
      </c>
      <c r="I3329" s="164">
        <v>0</v>
      </c>
      <c r="J3329" s="164">
        <v>0</v>
      </c>
    </row>
    <row r="3330" spans="1:10" ht="14.5" x14ac:dyDescent="0.35">
      <c r="A3330" s="162">
        <v>32514</v>
      </c>
      <c r="B3330" s="162" t="s">
        <v>3523</v>
      </c>
      <c r="D3330" s="163">
        <v>21.2</v>
      </c>
      <c r="E3330" s="163" t="s">
        <v>195</v>
      </c>
      <c r="F3330" s="162">
        <v>2021</v>
      </c>
      <c r="G3330" s="164">
        <v>459377</v>
      </c>
      <c r="H3330" s="164">
        <v>604</v>
      </c>
      <c r="I3330" s="164">
        <v>108</v>
      </c>
      <c r="J3330" s="164">
        <v>88</v>
      </c>
    </row>
    <row r="3331" spans="1:10" ht="14.5" x14ac:dyDescent="0.35">
      <c r="A3331" s="162">
        <v>32603</v>
      </c>
      <c r="B3331" s="162" t="s">
        <v>3524</v>
      </c>
      <c r="D3331" s="163">
        <v>2.1</v>
      </c>
      <c r="E3331" s="163" t="s">
        <v>195</v>
      </c>
      <c r="F3331" s="162">
        <v>2021</v>
      </c>
      <c r="G3331" s="164">
        <v>7874</v>
      </c>
      <c r="H3331" s="164">
        <v>214</v>
      </c>
      <c r="I3331" s="164">
        <v>35</v>
      </c>
      <c r="J3331" s="164">
        <v>60</v>
      </c>
    </row>
    <row r="3332" spans="1:10" ht="14.5" x14ac:dyDescent="0.35">
      <c r="A3332" s="162">
        <v>32603</v>
      </c>
      <c r="B3332" s="162" t="s">
        <v>3525</v>
      </c>
      <c r="D3332" s="163">
        <v>4</v>
      </c>
      <c r="E3332" s="163" t="s">
        <v>195</v>
      </c>
      <c r="F3332" s="162">
        <v>2021</v>
      </c>
      <c r="G3332" s="164">
        <v>7126354</v>
      </c>
      <c r="H3332" s="164">
        <v>60667</v>
      </c>
      <c r="I3332" s="164">
        <v>2528</v>
      </c>
      <c r="J3332" s="164">
        <v>4346</v>
      </c>
    </row>
    <row r="3333" spans="1:10" ht="14.5" x14ac:dyDescent="0.35">
      <c r="A3333" s="162">
        <v>32603</v>
      </c>
      <c r="B3333" s="162" t="s">
        <v>3526</v>
      </c>
      <c r="D3333" s="163">
        <v>9</v>
      </c>
      <c r="E3333" s="163" t="s">
        <v>195</v>
      </c>
      <c r="F3333" s="162">
        <v>2021</v>
      </c>
      <c r="G3333" s="164">
        <v>1112501</v>
      </c>
      <c r="H3333" s="164">
        <v>15157</v>
      </c>
      <c r="I3333" s="164">
        <v>632</v>
      </c>
      <c r="J3333" s="164">
        <v>1086</v>
      </c>
    </row>
    <row r="3334" spans="1:10" ht="14.5" x14ac:dyDescent="0.35">
      <c r="A3334" s="162">
        <v>32603</v>
      </c>
      <c r="B3334" s="162" t="s">
        <v>3527</v>
      </c>
      <c r="D3334" s="163">
        <v>17.100000000000001</v>
      </c>
      <c r="E3334" s="163" t="s">
        <v>195</v>
      </c>
      <c r="F3334" s="162">
        <v>2021</v>
      </c>
      <c r="G3334" s="164">
        <v>1169271</v>
      </c>
      <c r="H3334" s="164">
        <v>155138</v>
      </c>
      <c r="I3334" s="164">
        <v>6465</v>
      </c>
      <c r="J3334" s="164">
        <v>11113</v>
      </c>
    </row>
    <row r="3335" spans="1:10" ht="14.5" x14ac:dyDescent="0.35">
      <c r="A3335" s="162">
        <v>32603</v>
      </c>
      <c r="B3335" s="162" t="s">
        <v>3528</v>
      </c>
      <c r="D3335" s="163">
        <v>17.2</v>
      </c>
      <c r="E3335" s="163" t="s">
        <v>195</v>
      </c>
      <c r="F3335" s="162">
        <v>2021</v>
      </c>
      <c r="G3335" s="164">
        <v>47186904</v>
      </c>
      <c r="H3335" s="164">
        <v>855986</v>
      </c>
      <c r="I3335" s="164">
        <v>35672</v>
      </c>
      <c r="J3335" s="164">
        <v>61317</v>
      </c>
    </row>
    <row r="3336" spans="1:10" ht="14.5" x14ac:dyDescent="0.35">
      <c r="A3336" s="162">
        <v>32603</v>
      </c>
      <c r="B3336" s="162" t="s">
        <v>3529</v>
      </c>
      <c r="D3336" s="163">
        <v>19.100000000000001</v>
      </c>
      <c r="E3336" s="163" t="s">
        <v>195</v>
      </c>
      <c r="F3336" s="162">
        <v>2021</v>
      </c>
      <c r="G3336" s="164">
        <v>63504</v>
      </c>
      <c r="H3336" s="164">
        <v>11188</v>
      </c>
      <c r="I3336" s="164">
        <v>466</v>
      </c>
      <c r="J3336" s="164">
        <v>801</v>
      </c>
    </row>
    <row r="3337" spans="1:10" ht="14.5" x14ac:dyDescent="0.35">
      <c r="A3337" s="162">
        <v>32603</v>
      </c>
      <c r="B3337" s="162" t="s">
        <v>3530</v>
      </c>
      <c r="D3337" s="163">
        <v>19.2</v>
      </c>
      <c r="E3337" s="163" t="s">
        <v>195</v>
      </c>
      <c r="F3337" s="162">
        <v>2021</v>
      </c>
      <c r="G3337" s="164">
        <v>1349807</v>
      </c>
      <c r="H3337" s="164">
        <v>0</v>
      </c>
      <c r="I3337" s="164">
        <v>0</v>
      </c>
      <c r="J3337" s="164">
        <v>0</v>
      </c>
    </row>
    <row r="3338" spans="1:10" ht="14.5" x14ac:dyDescent="0.35">
      <c r="A3338" s="162">
        <v>32603</v>
      </c>
      <c r="B3338" s="162" t="s">
        <v>3531</v>
      </c>
      <c r="D3338" s="163">
        <v>21.1</v>
      </c>
      <c r="E3338" s="163" t="s">
        <v>195</v>
      </c>
      <c r="F3338" s="162">
        <v>2021</v>
      </c>
      <c r="G3338" s="164">
        <v>2374896</v>
      </c>
      <c r="H3338" s="164">
        <v>14110</v>
      </c>
      <c r="I3338" s="164">
        <v>588</v>
      </c>
      <c r="J3338" s="164">
        <v>1011</v>
      </c>
    </row>
    <row r="3339" spans="1:10" ht="14.5" x14ac:dyDescent="0.35">
      <c r="A3339" s="162">
        <v>32603</v>
      </c>
      <c r="B3339" s="162" t="s">
        <v>3532</v>
      </c>
      <c r="D3339" s="163">
        <v>23</v>
      </c>
      <c r="E3339" s="163" t="s">
        <v>195</v>
      </c>
      <c r="F3339" s="162">
        <v>2021</v>
      </c>
      <c r="G3339" s="164">
        <v>2887697</v>
      </c>
      <c r="H3339" s="164">
        <v>27868</v>
      </c>
      <c r="I3339" s="164">
        <v>1161</v>
      </c>
      <c r="J3339" s="164">
        <v>1996</v>
      </c>
    </row>
    <row r="3340" spans="1:10" ht="14.5" x14ac:dyDescent="0.35">
      <c r="A3340" s="162">
        <v>32603</v>
      </c>
      <c r="B3340" s="162" t="s">
        <v>3533</v>
      </c>
      <c r="D3340" s="163">
        <v>24</v>
      </c>
      <c r="E3340" s="163" t="s">
        <v>195</v>
      </c>
      <c r="F3340" s="162">
        <v>2021</v>
      </c>
      <c r="G3340" s="164">
        <v>11554358</v>
      </c>
      <c r="H3340" s="164">
        <v>104681</v>
      </c>
      <c r="I3340" s="164">
        <v>4362</v>
      </c>
      <c r="J3340" s="164">
        <v>7499</v>
      </c>
    </row>
    <row r="3341" spans="1:10" ht="14.5" x14ac:dyDescent="0.35">
      <c r="A3341" s="162">
        <v>32620</v>
      </c>
      <c r="B3341" s="162" t="s">
        <v>3534</v>
      </c>
      <c r="D3341" s="163">
        <v>1</v>
      </c>
      <c r="E3341" s="163" t="s">
        <v>195</v>
      </c>
      <c r="F3341" s="162">
        <v>2021</v>
      </c>
      <c r="G3341" s="164">
        <v>6482</v>
      </c>
      <c r="H3341" s="164">
        <v>114</v>
      </c>
      <c r="I3341" s="164">
        <v>4</v>
      </c>
      <c r="J3341" s="164">
        <v>7</v>
      </c>
    </row>
    <row r="3342" spans="1:10" ht="14.5" x14ac:dyDescent="0.35">
      <c r="A3342" s="162">
        <v>32620</v>
      </c>
      <c r="B3342" s="162" t="s">
        <v>3535</v>
      </c>
      <c r="D3342" s="163">
        <v>2.1</v>
      </c>
      <c r="E3342" s="163" t="s">
        <v>195</v>
      </c>
      <c r="F3342" s="162">
        <v>2021</v>
      </c>
      <c r="G3342" s="164">
        <v>5376</v>
      </c>
      <c r="H3342" s="164">
        <v>14</v>
      </c>
      <c r="I3342" s="164">
        <v>0</v>
      </c>
      <c r="J3342" s="164">
        <v>1</v>
      </c>
    </row>
    <row r="3343" spans="1:10" ht="14.5" x14ac:dyDescent="0.35">
      <c r="A3343" s="162">
        <v>32620</v>
      </c>
      <c r="B3343" s="162" t="s">
        <v>3536</v>
      </c>
      <c r="D3343" s="163">
        <v>5.0999999999999996</v>
      </c>
      <c r="E3343" s="163" t="s">
        <v>195</v>
      </c>
      <c r="F3343" s="162">
        <v>2021</v>
      </c>
      <c r="G3343" s="164">
        <v>165649</v>
      </c>
      <c r="H3343" s="164">
        <v>2131</v>
      </c>
      <c r="I3343" s="164">
        <v>71</v>
      </c>
      <c r="J3343" s="164">
        <v>121</v>
      </c>
    </row>
    <row r="3344" spans="1:10" ht="14.5" x14ac:dyDescent="0.35">
      <c r="A3344" s="162">
        <v>32620</v>
      </c>
      <c r="B3344" s="162" t="s">
        <v>3537</v>
      </c>
      <c r="D3344" s="163">
        <v>5.2</v>
      </c>
      <c r="E3344" s="163" t="s">
        <v>195</v>
      </c>
      <c r="F3344" s="162">
        <v>2021</v>
      </c>
      <c r="G3344" s="164">
        <v>15093</v>
      </c>
      <c r="H3344" s="164">
        <v>601</v>
      </c>
      <c r="I3344" s="164">
        <v>22</v>
      </c>
      <c r="J3344" s="164">
        <v>37</v>
      </c>
    </row>
    <row r="3345" spans="1:10" ht="14.5" x14ac:dyDescent="0.35">
      <c r="A3345" s="162">
        <v>32620</v>
      </c>
      <c r="B3345" s="162" t="s">
        <v>3538</v>
      </c>
      <c r="D3345" s="163">
        <v>9</v>
      </c>
      <c r="E3345" s="163" t="s">
        <v>195</v>
      </c>
      <c r="F3345" s="162">
        <v>2021</v>
      </c>
      <c r="G3345" s="164">
        <v>1068298</v>
      </c>
      <c r="H3345" s="164">
        <v>8730</v>
      </c>
      <c r="I3345" s="164">
        <v>314</v>
      </c>
      <c r="J3345" s="164">
        <v>533</v>
      </c>
    </row>
    <row r="3346" spans="1:10" ht="14.5" x14ac:dyDescent="0.35">
      <c r="A3346" s="162">
        <v>32620</v>
      </c>
      <c r="B3346" s="162" t="s">
        <v>3539</v>
      </c>
      <c r="D3346" s="163">
        <v>17.100000000000001</v>
      </c>
      <c r="E3346" s="163" t="s">
        <v>195</v>
      </c>
      <c r="F3346" s="162">
        <v>2021</v>
      </c>
      <c r="G3346" s="164">
        <v>6028770</v>
      </c>
      <c r="H3346" s="164">
        <v>64395</v>
      </c>
      <c r="I3346" s="164">
        <v>2163</v>
      </c>
      <c r="J3346" s="164">
        <v>3675</v>
      </c>
    </row>
    <row r="3347" spans="1:10" ht="14.5" x14ac:dyDescent="0.35">
      <c r="A3347" s="162">
        <v>32620</v>
      </c>
      <c r="B3347" s="162" t="s">
        <v>3540</v>
      </c>
      <c r="D3347" s="163">
        <v>17.2</v>
      </c>
      <c r="E3347" s="163" t="s">
        <v>195</v>
      </c>
      <c r="F3347" s="162">
        <v>2021</v>
      </c>
      <c r="G3347" s="164">
        <v>113000</v>
      </c>
      <c r="H3347" s="164">
        <v>1249</v>
      </c>
      <c r="I3347" s="164">
        <v>45</v>
      </c>
      <c r="J3347" s="164">
        <v>76</v>
      </c>
    </row>
    <row r="3348" spans="1:10" ht="14.5" x14ac:dyDescent="0.35">
      <c r="A3348" s="162">
        <v>32620</v>
      </c>
      <c r="B3348" s="162" t="s">
        <v>3541</v>
      </c>
      <c r="D3348" s="163">
        <v>19.3</v>
      </c>
      <c r="E3348" s="163" t="s">
        <v>195</v>
      </c>
      <c r="F3348" s="162">
        <v>2021</v>
      </c>
      <c r="G3348" s="164">
        <v>26486</v>
      </c>
      <c r="H3348" s="164">
        <v>412815</v>
      </c>
      <c r="I3348" s="164">
        <v>14223</v>
      </c>
      <c r="J3348" s="164">
        <v>24166</v>
      </c>
    </row>
    <row r="3349" spans="1:10" ht="14.5" x14ac:dyDescent="0.35">
      <c r="A3349" s="162">
        <v>32620</v>
      </c>
      <c r="B3349" s="162" t="s">
        <v>3542</v>
      </c>
      <c r="D3349" s="163">
        <v>19.399999999999999</v>
      </c>
      <c r="E3349" s="163" t="s">
        <v>195</v>
      </c>
      <c r="F3349" s="162">
        <v>2021</v>
      </c>
      <c r="G3349" s="164">
        <v>29083696</v>
      </c>
      <c r="H3349" s="164">
        <v>0</v>
      </c>
      <c r="I3349" s="164">
        <v>0</v>
      </c>
      <c r="J3349" s="164">
        <v>0</v>
      </c>
    </row>
    <row r="3350" spans="1:10" ht="14.5" x14ac:dyDescent="0.35">
      <c r="A3350" s="162">
        <v>32620</v>
      </c>
      <c r="B3350" s="162" t="s">
        <v>3543</v>
      </c>
      <c r="D3350" s="163">
        <v>21.2</v>
      </c>
      <c r="E3350" s="163" t="s">
        <v>195</v>
      </c>
      <c r="F3350" s="162">
        <v>2021</v>
      </c>
      <c r="G3350" s="164">
        <v>4781416</v>
      </c>
      <c r="H3350" s="164">
        <v>80629</v>
      </c>
      <c r="I3350" s="164">
        <v>2703</v>
      </c>
      <c r="J3350" s="164">
        <v>4592</v>
      </c>
    </row>
    <row r="3351" spans="1:10" ht="14.5" x14ac:dyDescent="0.35">
      <c r="A3351" s="162">
        <v>32778</v>
      </c>
      <c r="B3351" s="162" t="s">
        <v>3544</v>
      </c>
      <c r="D3351" s="163">
        <v>24</v>
      </c>
      <c r="E3351" s="163" t="s">
        <v>195</v>
      </c>
      <c r="F3351" s="162">
        <v>2021</v>
      </c>
      <c r="G3351" s="164">
        <v>3382824</v>
      </c>
      <c r="H3351" s="164">
        <v>12041</v>
      </c>
      <c r="I3351" s="164">
        <v>1290</v>
      </c>
      <c r="J3351" s="164">
        <v>2097</v>
      </c>
    </row>
    <row r="3352" spans="1:10" ht="14.5" x14ac:dyDescent="0.35">
      <c r="A3352" s="162">
        <v>32867</v>
      </c>
      <c r="B3352" s="162" t="s">
        <v>3545</v>
      </c>
      <c r="D3352" s="163">
        <v>24</v>
      </c>
      <c r="E3352" s="163" t="s">
        <v>195</v>
      </c>
      <c r="F3352" s="162">
        <v>2021</v>
      </c>
      <c r="G3352" s="164">
        <v>217618</v>
      </c>
      <c r="H3352" s="164">
        <v>4722</v>
      </c>
      <c r="I3352" s="164">
        <v>50</v>
      </c>
      <c r="J3352" s="164">
        <v>1994</v>
      </c>
    </row>
    <row r="3353" spans="1:10" ht="14.5" x14ac:dyDescent="0.35">
      <c r="A3353" s="162">
        <v>32875</v>
      </c>
      <c r="B3353" s="162" t="s">
        <v>3546</v>
      </c>
      <c r="D3353" s="163">
        <v>17.100000000000001</v>
      </c>
      <c r="E3353" s="163" t="s">
        <v>195</v>
      </c>
      <c r="F3353" s="162">
        <v>2021</v>
      </c>
      <c r="G3353" s="164">
        <v>2022320</v>
      </c>
      <c r="H3353" s="164">
        <v>2022</v>
      </c>
      <c r="I3353" s="164">
        <v>90</v>
      </c>
      <c r="J3353" s="164">
        <v>473</v>
      </c>
    </row>
    <row r="3354" spans="1:10" ht="14.5" x14ac:dyDescent="0.35">
      <c r="A3354" s="162">
        <v>32875</v>
      </c>
      <c r="B3354" s="162" t="s">
        <v>3547</v>
      </c>
      <c r="D3354" s="163">
        <v>19.3</v>
      </c>
      <c r="E3354" s="163" t="s">
        <v>195</v>
      </c>
      <c r="F3354" s="162">
        <v>2021</v>
      </c>
      <c r="G3354" s="164">
        <v>0</v>
      </c>
      <c r="H3354" s="164">
        <v>1208</v>
      </c>
      <c r="I3354" s="164">
        <v>54</v>
      </c>
      <c r="J3354" s="164">
        <v>258</v>
      </c>
    </row>
    <row r="3355" spans="1:10" ht="14.5" x14ac:dyDescent="0.35">
      <c r="A3355" s="162">
        <v>32875</v>
      </c>
      <c r="B3355" s="162" t="s">
        <v>3548</v>
      </c>
      <c r="D3355" s="163">
        <v>19.399999999999999</v>
      </c>
      <c r="E3355" s="163" t="s">
        <v>195</v>
      </c>
      <c r="F3355" s="162">
        <v>2021</v>
      </c>
      <c r="G3355" s="164">
        <v>1208053</v>
      </c>
      <c r="H3355" s="164">
        <v>0</v>
      </c>
      <c r="I3355" s="164">
        <v>0</v>
      </c>
      <c r="J3355" s="164">
        <v>0</v>
      </c>
    </row>
    <row r="3356" spans="1:10" ht="14.5" x14ac:dyDescent="0.35">
      <c r="A3356" s="162">
        <v>32875</v>
      </c>
      <c r="B3356" s="162" t="s">
        <v>3549</v>
      </c>
      <c r="D3356" s="163">
        <v>21.2</v>
      </c>
      <c r="E3356" s="163" t="s">
        <v>195</v>
      </c>
      <c r="F3356" s="162">
        <v>2021</v>
      </c>
      <c r="G3356" s="164">
        <v>332555</v>
      </c>
      <c r="H3356" s="164">
        <v>333</v>
      </c>
      <c r="I3356" s="164">
        <v>15</v>
      </c>
      <c r="J3356" s="164">
        <v>70</v>
      </c>
    </row>
    <row r="3357" spans="1:10" ht="14.5" x14ac:dyDescent="0.35">
      <c r="A3357" s="162">
        <v>32875</v>
      </c>
      <c r="B3357" s="162" t="s">
        <v>3550</v>
      </c>
      <c r="D3357" s="163">
        <v>24</v>
      </c>
      <c r="E3357" s="163" t="s">
        <v>195</v>
      </c>
      <c r="F3357" s="162">
        <v>2021</v>
      </c>
      <c r="G3357" s="164">
        <v>212353</v>
      </c>
      <c r="H3357" s="164">
        <v>212</v>
      </c>
      <c r="I3357" s="164">
        <v>83</v>
      </c>
      <c r="J3357" s="164">
        <v>45</v>
      </c>
    </row>
    <row r="3358" spans="1:10" ht="14.5" x14ac:dyDescent="0.35">
      <c r="A3358" s="162">
        <v>32921</v>
      </c>
      <c r="B3358" s="162" t="s">
        <v>3551</v>
      </c>
      <c r="D3358" s="163">
        <v>11</v>
      </c>
      <c r="E3358" s="163" t="s">
        <v>195</v>
      </c>
      <c r="F3358" s="162">
        <v>2021</v>
      </c>
      <c r="G3358" s="164">
        <v>1213965</v>
      </c>
      <c r="H3358" s="164">
        <v>165888</v>
      </c>
      <c r="I3358" s="164">
        <v>2539</v>
      </c>
      <c r="J3358" s="164">
        <v>37763</v>
      </c>
    </row>
    <row r="3359" spans="1:10" ht="14.5" x14ac:dyDescent="0.35">
      <c r="A3359" s="162">
        <v>33022</v>
      </c>
      <c r="B3359" s="162" t="s">
        <v>3552</v>
      </c>
      <c r="D3359" s="163">
        <v>1</v>
      </c>
      <c r="E3359" s="163" t="s">
        <v>195</v>
      </c>
      <c r="F3359" s="162">
        <v>2021</v>
      </c>
      <c r="G3359" s="164">
        <v>2354</v>
      </c>
      <c r="H3359" s="164">
        <v>28</v>
      </c>
      <c r="I3359" s="164">
        <v>0</v>
      </c>
      <c r="J3359" s="164">
        <v>122</v>
      </c>
    </row>
    <row r="3360" spans="1:10" ht="14.5" x14ac:dyDescent="0.35">
      <c r="A3360" s="162">
        <v>33022</v>
      </c>
      <c r="B3360" s="162" t="s">
        <v>3553</v>
      </c>
      <c r="D3360" s="163">
        <v>2.1</v>
      </c>
      <c r="E3360" s="163" t="s">
        <v>195</v>
      </c>
      <c r="F3360" s="162">
        <v>2021</v>
      </c>
      <c r="G3360" s="164">
        <v>987</v>
      </c>
      <c r="H3360" s="164">
        <v>5</v>
      </c>
      <c r="I3360" s="164">
        <v>0</v>
      </c>
      <c r="J3360" s="164">
        <v>50</v>
      </c>
    </row>
    <row r="3361" spans="1:10" ht="14.5" x14ac:dyDescent="0.35">
      <c r="A3361" s="162">
        <v>33049</v>
      </c>
      <c r="B3361" s="162" t="s">
        <v>3554</v>
      </c>
      <c r="D3361" s="163">
        <v>11</v>
      </c>
      <c r="E3361" s="163" t="s">
        <v>195</v>
      </c>
      <c r="F3361" s="162">
        <v>2021</v>
      </c>
      <c r="G3361" s="164">
        <v>17157</v>
      </c>
      <c r="H3361" s="164">
        <v>121872</v>
      </c>
      <c r="I3361" s="164">
        <v>4944</v>
      </c>
      <c r="J3361" s="164">
        <v>19663</v>
      </c>
    </row>
    <row r="3362" spans="1:10" ht="14.5" x14ac:dyDescent="0.35">
      <c r="A3362" s="162">
        <v>33120</v>
      </c>
      <c r="B3362" s="162" t="s">
        <v>3555</v>
      </c>
      <c r="D3362" s="163">
        <v>19.100000000000001</v>
      </c>
      <c r="E3362" s="163" t="s">
        <v>195</v>
      </c>
      <c r="F3362" s="162">
        <v>2021</v>
      </c>
      <c r="G3362" s="164">
        <v>8135</v>
      </c>
      <c r="H3362" s="164">
        <v>297362</v>
      </c>
      <c r="I3362" s="164">
        <v>30959</v>
      </c>
      <c r="J3362" s="164">
        <v>14060</v>
      </c>
    </row>
    <row r="3363" spans="1:10" ht="14.5" x14ac:dyDescent="0.35">
      <c r="A3363" s="162">
        <v>33120</v>
      </c>
      <c r="B3363" s="162" t="s">
        <v>3556</v>
      </c>
      <c r="D3363" s="163">
        <v>19.2</v>
      </c>
      <c r="E3363" s="163" t="s">
        <v>195</v>
      </c>
      <c r="F3363" s="162">
        <v>2021</v>
      </c>
      <c r="G3363" s="164">
        <v>418507</v>
      </c>
      <c r="H3363" s="164">
        <v>0</v>
      </c>
      <c r="I3363" s="164">
        <v>0</v>
      </c>
      <c r="J3363" s="164">
        <v>0</v>
      </c>
    </row>
    <row r="3364" spans="1:10" ht="14.5" x14ac:dyDescent="0.35">
      <c r="A3364" s="162">
        <v>33120</v>
      </c>
      <c r="B3364" s="162" t="s">
        <v>3557</v>
      </c>
      <c r="D3364" s="163">
        <v>21.1</v>
      </c>
      <c r="E3364" s="163" t="s">
        <v>195</v>
      </c>
      <c r="F3364" s="162">
        <v>2021</v>
      </c>
      <c r="G3364" s="164">
        <v>226746</v>
      </c>
      <c r="H3364" s="164">
        <v>88633</v>
      </c>
      <c r="I3364" s="164">
        <v>9228</v>
      </c>
      <c r="J3364" s="164">
        <v>4191</v>
      </c>
    </row>
    <row r="3365" spans="1:10" ht="14.5" x14ac:dyDescent="0.35">
      <c r="A3365" s="162">
        <v>33162</v>
      </c>
      <c r="B3365" s="162" t="s">
        <v>3558</v>
      </c>
      <c r="D3365" s="163">
        <v>5.0999999999999996</v>
      </c>
      <c r="E3365" s="163" t="s">
        <v>195</v>
      </c>
      <c r="F3365" s="162">
        <v>2021</v>
      </c>
      <c r="G3365" s="164">
        <v>405480</v>
      </c>
      <c r="H3365" s="164">
        <v>13636</v>
      </c>
      <c r="I3365" s="164">
        <v>531</v>
      </c>
      <c r="J3365" s="164">
        <v>2159</v>
      </c>
    </row>
    <row r="3366" spans="1:10" ht="14.5" x14ac:dyDescent="0.35">
      <c r="A3366" s="162">
        <v>33162</v>
      </c>
      <c r="B3366" s="162" t="s">
        <v>3559</v>
      </c>
      <c r="D3366" s="163">
        <v>5.2</v>
      </c>
      <c r="E3366" s="163" t="s">
        <v>195</v>
      </c>
      <c r="F3366" s="162">
        <v>2021</v>
      </c>
      <c r="G3366" s="164">
        <v>59402</v>
      </c>
      <c r="H3366" s="164">
        <v>3673</v>
      </c>
      <c r="I3366" s="164">
        <v>143</v>
      </c>
      <c r="J3366" s="164">
        <v>589</v>
      </c>
    </row>
    <row r="3367" spans="1:10" ht="14.5" x14ac:dyDescent="0.35">
      <c r="A3367" s="162">
        <v>33162</v>
      </c>
      <c r="B3367" s="162" t="s">
        <v>3560</v>
      </c>
      <c r="D3367" s="163">
        <v>9</v>
      </c>
      <c r="E3367" s="163" t="s">
        <v>195</v>
      </c>
      <c r="F3367" s="162">
        <v>2021</v>
      </c>
      <c r="G3367" s="164">
        <v>2641044</v>
      </c>
      <c r="H3367" s="164">
        <v>7422</v>
      </c>
      <c r="I3367" s="164">
        <v>232</v>
      </c>
      <c r="J3367" s="164">
        <v>1097</v>
      </c>
    </row>
    <row r="3368" spans="1:10" ht="14.5" x14ac:dyDescent="0.35">
      <c r="A3368" s="162">
        <v>33162</v>
      </c>
      <c r="B3368" s="162" t="s">
        <v>3561</v>
      </c>
      <c r="D3368" s="163">
        <v>17.100000000000001</v>
      </c>
      <c r="E3368" s="163" t="s">
        <v>195</v>
      </c>
      <c r="F3368" s="162">
        <v>2021</v>
      </c>
      <c r="G3368" s="164">
        <v>54381</v>
      </c>
      <c r="H3368" s="164">
        <v>1305</v>
      </c>
      <c r="I3368" s="164">
        <v>5</v>
      </c>
      <c r="J3368" s="164">
        <v>159</v>
      </c>
    </row>
    <row r="3369" spans="1:10" ht="14.5" x14ac:dyDescent="0.35">
      <c r="A3369" s="162">
        <v>33162</v>
      </c>
      <c r="B3369" s="162" t="s">
        <v>3562</v>
      </c>
      <c r="D3369" s="163">
        <v>24</v>
      </c>
      <c r="E3369" s="163" t="s">
        <v>195</v>
      </c>
      <c r="F3369" s="162">
        <v>2021</v>
      </c>
      <c r="G3369" s="164">
        <v>7301917</v>
      </c>
      <c r="H3369" s="164">
        <v>23243</v>
      </c>
      <c r="I3369" s="164">
        <v>2515</v>
      </c>
      <c r="J3369" s="164">
        <v>2908</v>
      </c>
    </row>
    <row r="3370" spans="1:10" ht="14.5" x14ac:dyDescent="0.35">
      <c r="A3370" s="162">
        <v>33170</v>
      </c>
      <c r="B3370" s="162" t="s">
        <v>3563</v>
      </c>
      <c r="D3370" s="163">
        <v>2.4</v>
      </c>
      <c r="E3370" s="163" t="s">
        <v>195</v>
      </c>
      <c r="F3370" s="162">
        <v>2021</v>
      </c>
      <c r="G3370" s="164">
        <v>5602028</v>
      </c>
      <c r="H3370" s="164">
        <v>5602</v>
      </c>
      <c r="I3370" s="164">
        <v>0</v>
      </c>
      <c r="J3370" s="164">
        <v>0</v>
      </c>
    </row>
    <row r="3371" spans="1:10" ht="14.5" x14ac:dyDescent="0.35">
      <c r="A3371" s="162">
        <v>33200</v>
      </c>
      <c r="B3371" s="162" t="s">
        <v>3564</v>
      </c>
      <c r="D3371" s="163">
        <v>11</v>
      </c>
      <c r="E3371" s="163" t="s">
        <v>195</v>
      </c>
      <c r="F3371" s="162">
        <v>2021</v>
      </c>
      <c r="G3371" s="164">
        <v>16940757</v>
      </c>
      <c r="H3371" s="164">
        <v>269227</v>
      </c>
      <c r="I3371" s="164">
        <v>18511</v>
      </c>
      <c r="J3371" s="164">
        <v>21828</v>
      </c>
    </row>
    <row r="3372" spans="1:10" ht="14.5" x14ac:dyDescent="0.35">
      <c r="A3372" s="162">
        <v>33391</v>
      </c>
      <c r="B3372" s="162" t="s">
        <v>3565</v>
      </c>
      <c r="D3372" s="163">
        <v>11</v>
      </c>
      <c r="E3372" s="163" t="s">
        <v>195</v>
      </c>
      <c r="F3372" s="162">
        <v>2021</v>
      </c>
      <c r="G3372" s="164">
        <v>17408690</v>
      </c>
      <c r="H3372" s="164">
        <v>146171</v>
      </c>
      <c r="I3372" s="164">
        <v>9525</v>
      </c>
      <c r="J3372" s="164">
        <v>14756</v>
      </c>
    </row>
    <row r="3373" spans="1:10" ht="14.5" x14ac:dyDescent="0.35">
      <c r="A3373" s="162">
        <v>33499</v>
      </c>
      <c r="B3373" s="162" t="s">
        <v>3566</v>
      </c>
      <c r="D3373" s="163">
        <v>1</v>
      </c>
      <c r="E3373" s="163" t="s">
        <v>195</v>
      </c>
      <c r="F3373" s="162">
        <v>2021</v>
      </c>
      <c r="G3373" s="164">
        <v>23358870</v>
      </c>
      <c r="H3373" s="164">
        <v>70222</v>
      </c>
      <c r="I3373" s="164">
        <v>1265</v>
      </c>
      <c r="J3373" s="164">
        <v>1809</v>
      </c>
    </row>
    <row r="3374" spans="1:10" ht="14.5" x14ac:dyDescent="0.35">
      <c r="A3374" s="162">
        <v>33588</v>
      </c>
      <c r="B3374" s="162" t="s">
        <v>3567</v>
      </c>
      <c r="D3374" s="163">
        <v>17.100000000000001</v>
      </c>
      <c r="E3374" s="163" t="s">
        <v>195</v>
      </c>
      <c r="F3374" s="162">
        <v>2021</v>
      </c>
      <c r="G3374" s="164">
        <v>10228541</v>
      </c>
      <c r="H3374" s="164">
        <v>35596</v>
      </c>
      <c r="I3374" s="164">
        <v>2550</v>
      </c>
      <c r="J3374" s="164">
        <v>3037</v>
      </c>
    </row>
    <row r="3375" spans="1:10" ht="14.5" x14ac:dyDescent="0.35">
      <c r="A3375" s="162">
        <v>33588</v>
      </c>
      <c r="B3375" s="162" t="s">
        <v>3568</v>
      </c>
      <c r="D3375" s="163">
        <v>17.2</v>
      </c>
      <c r="E3375" s="163" t="s">
        <v>195</v>
      </c>
      <c r="F3375" s="162">
        <v>2021</v>
      </c>
      <c r="G3375" s="164">
        <v>0</v>
      </c>
      <c r="H3375" s="164">
        <v>474</v>
      </c>
      <c r="I3375" s="164">
        <v>0</v>
      </c>
      <c r="J3375" s="164">
        <v>-4</v>
      </c>
    </row>
    <row r="3376" spans="1:10" ht="14.5" x14ac:dyDescent="0.35">
      <c r="A3376" s="162">
        <v>33588</v>
      </c>
      <c r="B3376" s="162" t="s">
        <v>3569</v>
      </c>
      <c r="D3376" s="163">
        <v>18</v>
      </c>
      <c r="E3376" s="163" t="s">
        <v>195</v>
      </c>
      <c r="F3376" s="162">
        <v>2021</v>
      </c>
      <c r="G3376" s="164">
        <v>426654</v>
      </c>
      <c r="H3376" s="164">
        <v>2327</v>
      </c>
      <c r="I3376" s="164">
        <v>0</v>
      </c>
      <c r="J3376" s="164">
        <v>0</v>
      </c>
    </row>
    <row r="3377" spans="1:10" ht="14.5" x14ac:dyDescent="0.35">
      <c r="A3377" s="162">
        <v>33588</v>
      </c>
      <c r="B3377" s="162" t="s">
        <v>3570</v>
      </c>
      <c r="D3377" s="163">
        <v>19.3</v>
      </c>
      <c r="E3377" s="163" t="s">
        <v>195</v>
      </c>
      <c r="F3377" s="162">
        <v>2021</v>
      </c>
      <c r="G3377" s="164">
        <v>32075</v>
      </c>
      <c r="H3377" s="164">
        <v>44684</v>
      </c>
      <c r="I3377" s="164">
        <v>2392</v>
      </c>
      <c r="J3377" s="164">
        <v>4101</v>
      </c>
    </row>
    <row r="3378" spans="1:10" ht="14.5" x14ac:dyDescent="0.35">
      <c r="A3378" s="162">
        <v>33588</v>
      </c>
      <c r="B3378" s="162" t="s">
        <v>3571</v>
      </c>
      <c r="D3378" s="163">
        <v>19.399999999999999</v>
      </c>
      <c r="E3378" s="163" t="s">
        <v>195</v>
      </c>
      <c r="F3378" s="162">
        <v>2021</v>
      </c>
      <c r="G3378" s="164">
        <v>9024490</v>
      </c>
      <c r="H3378" s="164">
        <v>0</v>
      </c>
      <c r="I3378" s="164">
        <v>0</v>
      </c>
      <c r="J3378" s="164">
        <v>0</v>
      </c>
    </row>
    <row r="3379" spans="1:10" ht="14.5" x14ac:dyDescent="0.35">
      <c r="A3379" s="162">
        <v>33588</v>
      </c>
      <c r="B3379" s="162" t="s">
        <v>3572</v>
      </c>
      <c r="D3379" s="163">
        <v>21.2</v>
      </c>
      <c r="E3379" s="163" t="s">
        <v>195</v>
      </c>
      <c r="F3379" s="162">
        <v>2021</v>
      </c>
      <c r="G3379" s="164">
        <v>1599202</v>
      </c>
      <c r="H3379" s="164">
        <v>9577</v>
      </c>
      <c r="I3379" s="164">
        <v>729</v>
      </c>
      <c r="J3379" s="164">
        <v>923</v>
      </c>
    </row>
    <row r="3380" spans="1:10" ht="14.5" x14ac:dyDescent="0.35">
      <c r="A3380" s="162">
        <v>33600</v>
      </c>
      <c r="B3380" s="162" t="s">
        <v>3573</v>
      </c>
      <c r="D3380" s="163">
        <v>17.100000000000001</v>
      </c>
      <c r="E3380" s="163" t="s">
        <v>195</v>
      </c>
      <c r="F3380" s="162">
        <v>2021</v>
      </c>
      <c r="G3380" s="164">
        <v>6002228</v>
      </c>
      <c r="H3380" s="164">
        <v>60278</v>
      </c>
      <c r="I3380" s="164">
        <v>2342</v>
      </c>
      <c r="J3380" s="164">
        <v>5300</v>
      </c>
    </row>
    <row r="3381" spans="1:10" ht="14.5" x14ac:dyDescent="0.35">
      <c r="A3381" s="162">
        <v>33600</v>
      </c>
      <c r="B3381" s="162" t="s">
        <v>3574</v>
      </c>
      <c r="D3381" s="163">
        <v>17.2</v>
      </c>
      <c r="E3381" s="163" t="s">
        <v>195</v>
      </c>
      <c r="F3381" s="162">
        <v>2021</v>
      </c>
      <c r="G3381" s="164">
        <v>174059</v>
      </c>
      <c r="H3381" s="164">
        <v>1825</v>
      </c>
      <c r="I3381" s="164">
        <v>0</v>
      </c>
      <c r="J3381" s="164">
        <v>-19</v>
      </c>
    </row>
    <row r="3382" spans="1:10" ht="14.5" x14ac:dyDescent="0.35">
      <c r="A3382" s="162">
        <v>33600</v>
      </c>
      <c r="B3382" s="162" t="s">
        <v>3575</v>
      </c>
      <c r="D3382" s="163">
        <v>18</v>
      </c>
      <c r="E3382" s="163" t="s">
        <v>195</v>
      </c>
      <c r="F3382" s="162">
        <v>2021</v>
      </c>
      <c r="G3382" s="164">
        <v>1120730</v>
      </c>
      <c r="H3382" s="164">
        <v>13027</v>
      </c>
      <c r="I3382" s="164">
        <v>0</v>
      </c>
      <c r="J3382" s="164">
        <v>0</v>
      </c>
    </row>
    <row r="3383" spans="1:10" ht="14.5" x14ac:dyDescent="0.35">
      <c r="A3383" s="162">
        <v>33600</v>
      </c>
      <c r="B3383" s="162" t="s">
        <v>3576</v>
      </c>
      <c r="D3383" s="163">
        <v>19.3</v>
      </c>
      <c r="E3383" s="163" t="s">
        <v>195</v>
      </c>
      <c r="F3383" s="162">
        <v>2021</v>
      </c>
      <c r="G3383" s="164">
        <v>14941</v>
      </c>
      <c r="H3383" s="164">
        <v>37576</v>
      </c>
      <c r="I3383" s="164">
        <v>1988</v>
      </c>
      <c r="J3383" s="164">
        <v>3409</v>
      </c>
    </row>
    <row r="3384" spans="1:10" ht="14.5" x14ac:dyDescent="0.35">
      <c r="A3384" s="162">
        <v>33600</v>
      </c>
      <c r="B3384" s="162" t="s">
        <v>3577</v>
      </c>
      <c r="D3384" s="163">
        <v>19.399999999999999</v>
      </c>
      <c r="E3384" s="163" t="s">
        <v>195</v>
      </c>
      <c r="F3384" s="162">
        <v>2021</v>
      </c>
      <c r="G3384" s="164">
        <v>4649580</v>
      </c>
      <c r="H3384" s="164">
        <v>0</v>
      </c>
      <c r="I3384" s="164">
        <v>0</v>
      </c>
      <c r="J3384" s="164">
        <v>0</v>
      </c>
    </row>
    <row r="3385" spans="1:10" ht="14.5" x14ac:dyDescent="0.35">
      <c r="A3385" s="162">
        <v>33600</v>
      </c>
      <c r="B3385" s="162" t="s">
        <v>3578</v>
      </c>
      <c r="D3385" s="163">
        <v>21.2</v>
      </c>
      <c r="E3385" s="163" t="s">
        <v>195</v>
      </c>
      <c r="F3385" s="162">
        <v>2021</v>
      </c>
      <c r="G3385" s="164">
        <v>669203</v>
      </c>
      <c r="H3385" s="164">
        <v>8614</v>
      </c>
      <c r="I3385" s="164">
        <v>643</v>
      </c>
      <c r="J3385" s="164">
        <v>814</v>
      </c>
    </row>
    <row r="3386" spans="1:10" ht="14.5" x14ac:dyDescent="0.35">
      <c r="A3386" s="162">
        <v>33723</v>
      </c>
      <c r="B3386" s="162" t="s">
        <v>3579</v>
      </c>
      <c r="D3386" s="163">
        <v>9</v>
      </c>
      <c r="E3386" s="163" t="s">
        <v>195</v>
      </c>
      <c r="F3386" s="162">
        <v>2021</v>
      </c>
      <c r="G3386" s="164">
        <v>676995</v>
      </c>
      <c r="H3386" s="164">
        <v>35213</v>
      </c>
      <c r="I3386" s="164">
        <v>2269</v>
      </c>
      <c r="J3386" s="164">
        <v>9933</v>
      </c>
    </row>
    <row r="3387" spans="1:10" ht="14.5" x14ac:dyDescent="0.35">
      <c r="A3387" s="162">
        <v>33723</v>
      </c>
      <c r="B3387" s="162" t="s">
        <v>3580</v>
      </c>
      <c r="D3387" s="163">
        <v>17.100000000000001</v>
      </c>
      <c r="E3387" s="163" t="s">
        <v>195</v>
      </c>
      <c r="F3387" s="162">
        <v>2021</v>
      </c>
      <c r="G3387" s="164">
        <v>6136218</v>
      </c>
      <c r="H3387" s="164">
        <v>82911</v>
      </c>
      <c r="I3387" s="164">
        <v>1656</v>
      </c>
      <c r="J3387" s="164">
        <v>14090</v>
      </c>
    </row>
    <row r="3388" spans="1:10" ht="14.5" x14ac:dyDescent="0.35">
      <c r="A3388" s="162">
        <v>33723</v>
      </c>
      <c r="B3388" s="162" t="s">
        <v>3581</v>
      </c>
      <c r="D3388" s="163">
        <v>17.2</v>
      </c>
      <c r="E3388" s="163" t="s">
        <v>195</v>
      </c>
      <c r="F3388" s="162">
        <v>2021</v>
      </c>
      <c r="G3388" s="164">
        <v>193364</v>
      </c>
      <c r="H3388" s="164">
        <v>3383</v>
      </c>
      <c r="I3388" s="164">
        <v>450</v>
      </c>
      <c r="J3388" s="164">
        <v>607</v>
      </c>
    </row>
    <row r="3389" spans="1:10" ht="14.5" x14ac:dyDescent="0.35">
      <c r="A3389" s="162">
        <v>33898</v>
      </c>
      <c r="B3389" s="162" t="s">
        <v>3582</v>
      </c>
      <c r="D3389" s="163">
        <v>1</v>
      </c>
      <c r="E3389" s="163" t="s">
        <v>195</v>
      </c>
      <c r="F3389" s="162">
        <v>2021</v>
      </c>
      <c r="G3389" s="164">
        <v>1778974</v>
      </c>
      <c r="H3389" s="164">
        <v>7865</v>
      </c>
      <c r="I3389" s="164">
        <v>29</v>
      </c>
      <c r="J3389" s="164">
        <v>276</v>
      </c>
    </row>
    <row r="3390" spans="1:10" ht="14.5" x14ac:dyDescent="0.35">
      <c r="A3390" s="162">
        <v>33898</v>
      </c>
      <c r="B3390" s="162" t="s">
        <v>3583</v>
      </c>
      <c r="D3390" s="163">
        <v>4</v>
      </c>
      <c r="E3390" s="163" t="s">
        <v>195</v>
      </c>
      <c r="F3390" s="162">
        <v>2021</v>
      </c>
      <c r="G3390" s="164">
        <v>35410870</v>
      </c>
      <c r="H3390" s="164">
        <v>66529</v>
      </c>
      <c r="I3390" s="164">
        <v>248</v>
      </c>
      <c r="J3390" s="164">
        <v>2338</v>
      </c>
    </row>
    <row r="3391" spans="1:10" ht="14.5" x14ac:dyDescent="0.35">
      <c r="A3391" s="162">
        <v>33898</v>
      </c>
      <c r="B3391" s="162" t="s">
        <v>3584</v>
      </c>
      <c r="D3391" s="163">
        <v>9</v>
      </c>
      <c r="E3391" s="163" t="s">
        <v>195</v>
      </c>
      <c r="F3391" s="162">
        <v>2021</v>
      </c>
      <c r="G3391" s="164">
        <v>654833</v>
      </c>
      <c r="H3391" s="164">
        <v>3398</v>
      </c>
      <c r="I3391" s="164">
        <v>13</v>
      </c>
      <c r="J3391" s="164">
        <v>119</v>
      </c>
    </row>
    <row r="3392" spans="1:10" ht="14.5" x14ac:dyDescent="0.35">
      <c r="A3392" s="162">
        <v>33898</v>
      </c>
      <c r="B3392" s="162" t="s">
        <v>3585</v>
      </c>
      <c r="D3392" s="163">
        <v>17.100000000000001</v>
      </c>
      <c r="E3392" s="163" t="s">
        <v>195</v>
      </c>
      <c r="F3392" s="162">
        <v>2021</v>
      </c>
      <c r="G3392" s="164">
        <v>545985</v>
      </c>
      <c r="H3392" s="164">
        <v>4410</v>
      </c>
      <c r="I3392" s="164">
        <v>16</v>
      </c>
      <c r="J3392" s="164">
        <v>155</v>
      </c>
    </row>
    <row r="3393" spans="1:10" ht="14.5" x14ac:dyDescent="0.35">
      <c r="A3393" s="162">
        <v>33898</v>
      </c>
      <c r="B3393" s="162" t="s">
        <v>3586</v>
      </c>
      <c r="D3393" s="163">
        <v>19.3</v>
      </c>
      <c r="E3393" s="163" t="s">
        <v>195</v>
      </c>
      <c r="F3393" s="162">
        <v>2021</v>
      </c>
      <c r="G3393" s="164">
        <v>0</v>
      </c>
      <c r="H3393" s="164">
        <v>50716</v>
      </c>
      <c r="I3393" s="164">
        <v>189</v>
      </c>
      <c r="J3393" s="164">
        <v>1782</v>
      </c>
    </row>
    <row r="3394" spans="1:10" ht="14.5" x14ac:dyDescent="0.35">
      <c r="A3394" s="162">
        <v>33898</v>
      </c>
      <c r="B3394" s="162" t="s">
        <v>3587</v>
      </c>
      <c r="D3394" s="163">
        <v>19.399999999999999</v>
      </c>
      <c r="E3394" s="163" t="s">
        <v>195</v>
      </c>
      <c r="F3394" s="162">
        <v>2021</v>
      </c>
      <c r="G3394" s="164">
        <v>13202624</v>
      </c>
      <c r="H3394" s="164">
        <v>0</v>
      </c>
      <c r="I3394" s="164">
        <v>0</v>
      </c>
      <c r="J3394" s="164">
        <v>0</v>
      </c>
    </row>
    <row r="3395" spans="1:10" ht="14.5" x14ac:dyDescent="0.35">
      <c r="A3395" s="162">
        <v>33898</v>
      </c>
      <c r="B3395" s="162" t="s">
        <v>3588</v>
      </c>
      <c r="D3395" s="163">
        <v>21.2</v>
      </c>
      <c r="E3395" s="163" t="s">
        <v>195</v>
      </c>
      <c r="F3395" s="162">
        <v>2021</v>
      </c>
      <c r="G3395" s="164">
        <v>1406189</v>
      </c>
      <c r="H3395" s="164">
        <v>12882</v>
      </c>
      <c r="I3395" s="164">
        <v>48</v>
      </c>
      <c r="J3395" s="164">
        <v>453</v>
      </c>
    </row>
    <row r="3396" spans="1:10" ht="14.5" x14ac:dyDescent="0.35">
      <c r="A3396" s="162">
        <v>33898</v>
      </c>
      <c r="B3396" s="162" t="s">
        <v>3589</v>
      </c>
      <c r="D3396" s="163">
        <v>24</v>
      </c>
      <c r="E3396" s="163" t="s">
        <v>195</v>
      </c>
      <c r="F3396" s="162">
        <v>2021</v>
      </c>
      <c r="G3396" s="164">
        <v>202959</v>
      </c>
      <c r="H3396" s="164">
        <v>5302</v>
      </c>
      <c r="I3396" s="164">
        <v>20</v>
      </c>
      <c r="J3396" s="164">
        <v>186</v>
      </c>
    </row>
    <row r="3397" spans="1:10" ht="14.5" x14ac:dyDescent="0.35">
      <c r="A3397" s="162">
        <v>34037</v>
      </c>
      <c r="B3397" s="162" t="s">
        <v>3590</v>
      </c>
      <c r="D3397" s="163">
        <v>2.1</v>
      </c>
      <c r="E3397" s="163" t="s">
        <v>195</v>
      </c>
      <c r="F3397" s="162">
        <v>2021</v>
      </c>
      <c r="G3397" s="164">
        <v>5179</v>
      </c>
      <c r="H3397" s="164">
        <v>6</v>
      </c>
      <c r="I3397" s="164">
        <v>0</v>
      </c>
      <c r="J3397" s="164">
        <v>0</v>
      </c>
    </row>
    <row r="3398" spans="1:10" ht="14.5" x14ac:dyDescent="0.35">
      <c r="A3398" s="162">
        <v>34037</v>
      </c>
      <c r="B3398" s="162" t="s">
        <v>3591</v>
      </c>
      <c r="D3398" s="163">
        <v>17.100000000000001</v>
      </c>
      <c r="E3398" s="163" t="s">
        <v>195</v>
      </c>
      <c r="F3398" s="162">
        <v>2021</v>
      </c>
      <c r="G3398" s="164">
        <v>73815</v>
      </c>
      <c r="H3398" s="164">
        <v>1796</v>
      </c>
      <c r="I3398" s="164">
        <v>370</v>
      </c>
      <c r="J3398" s="164">
        <v>70</v>
      </c>
    </row>
    <row r="3399" spans="1:10" ht="14.5" x14ac:dyDescent="0.35">
      <c r="A3399" s="162">
        <v>34037</v>
      </c>
      <c r="B3399" s="162" t="s">
        <v>3592</v>
      </c>
      <c r="D3399" s="163">
        <v>19.3</v>
      </c>
      <c r="E3399" s="163" t="s">
        <v>195</v>
      </c>
      <c r="F3399" s="162">
        <v>2021</v>
      </c>
      <c r="G3399" s="164">
        <v>7354</v>
      </c>
      <c r="H3399" s="164">
        <v>39206</v>
      </c>
      <c r="I3399" s="164">
        <v>233</v>
      </c>
      <c r="J3399" s="164">
        <v>1245</v>
      </c>
    </row>
    <row r="3400" spans="1:10" ht="14.5" x14ac:dyDescent="0.35">
      <c r="A3400" s="162">
        <v>34037</v>
      </c>
      <c r="B3400" s="162" t="s">
        <v>3593</v>
      </c>
      <c r="D3400" s="163">
        <v>19.399999999999999</v>
      </c>
      <c r="E3400" s="163" t="s">
        <v>195</v>
      </c>
      <c r="F3400" s="162">
        <v>2021</v>
      </c>
      <c r="G3400" s="164">
        <v>11807157</v>
      </c>
      <c r="H3400" s="164">
        <v>0</v>
      </c>
      <c r="I3400" s="164">
        <v>0</v>
      </c>
      <c r="J3400" s="164">
        <v>0</v>
      </c>
    </row>
    <row r="3401" spans="1:10" ht="14.5" x14ac:dyDescent="0.35">
      <c r="A3401" s="162">
        <v>34037</v>
      </c>
      <c r="B3401" s="162" t="s">
        <v>3594</v>
      </c>
      <c r="D3401" s="163">
        <v>21.2</v>
      </c>
      <c r="E3401" s="163" t="s">
        <v>195</v>
      </c>
      <c r="F3401" s="162">
        <v>2021</v>
      </c>
      <c r="G3401" s="164">
        <v>1058058</v>
      </c>
      <c r="H3401" s="164">
        <v>2651</v>
      </c>
      <c r="I3401" s="164">
        <v>233</v>
      </c>
      <c r="J3401" s="164">
        <v>83</v>
      </c>
    </row>
    <row r="3402" spans="1:10" ht="14.5" x14ac:dyDescent="0.35">
      <c r="A3402" s="162">
        <v>34274</v>
      </c>
      <c r="B3402" s="162" t="s">
        <v>3595</v>
      </c>
      <c r="D3402" s="163">
        <v>9</v>
      </c>
      <c r="E3402" s="163" t="s">
        <v>195</v>
      </c>
      <c r="F3402" s="162">
        <v>2021</v>
      </c>
      <c r="G3402" s="164">
        <v>7945103</v>
      </c>
      <c r="H3402" s="164">
        <v>45003</v>
      </c>
      <c r="I3402" s="164">
        <v>205</v>
      </c>
      <c r="J3402" s="164">
        <v>1138</v>
      </c>
    </row>
    <row r="3403" spans="1:10" ht="14.5" x14ac:dyDescent="0.35">
      <c r="A3403" s="162">
        <v>34339</v>
      </c>
      <c r="B3403" s="162" t="s">
        <v>3596</v>
      </c>
      <c r="D3403" s="163">
        <v>19.100000000000001</v>
      </c>
      <c r="E3403" s="163" t="s">
        <v>195</v>
      </c>
      <c r="F3403" s="162">
        <v>2021</v>
      </c>
      <c r="G3403" s="164">
        <v>39022</v>
      </c>
      <c r="H3403" s="164">
        <v>275618</v>
      </c>
      <c r="I3403" s="164">
        <v>17563</v>
      </c>
      <c r="J3403" s="164">
        <v>36357</v>
      </c>
    </row>
    <row r="3404" spans="1:10" ht="14.5" x14ac:dyDescent="0.35">
      <c r="A3404" s="162">
        <v>34339</v>
      </c>
      <c r="B3404" s="162" t="s">
        <v>3597</v>
      </c>
      <c r="D3404" s="163">
        <v>19.2</v>
      </c>
      <c r="E3404" s="163" t="s">
        <v>195</v>
      </c>
      <c r="F3404" s="162">
        <v>2021</v>
      </c>
      <c r="G3404" s="164">
        <v>802677</v>
      </c>
      <c r="H3404" s="164">
        <v>0</v>
      </c>
      <c r="I3404" s="164">
        <v>0</v>
      </c>
      <c r="J3404" s="164">
        <v>0</v>
      </c>
    </row>
    <row r="3405" spans="1:10" ht="14.5" x14ac:dyDescent="0.35">
      <c r="A3405" s="162">
        <v>34339</v>
      </c>
      <c r="B3405" s="162" t="s">
        <v>3598</v>
      </c>
      <c r="D3405" s="163">
        <v>21.1</v>
      </c>
      <c r="E3405" s="163" t="s">
        <v>195</v>
      </c>
      <c r="F3405" s="162">
        <v>2021</v>
      </c>
      <c r="G3405" s="164">
        <v>975672</v>
      </c>
      <c r="H3405" s="164">
        <v>229643</v>
      </c>
      <c r="I3405" s="164">
        <v>14709</v>
      </c>
      <c r="J3405" s="164">
        <v>30688</v>
      </c>
    </row>
    <row r="3406" spans="1:10" ht="14.5" x14ac:dyDescent="0.35">
      <c r="A3406" s="162">
        <v>34347</v>
      </c>
      <c r="B3406" s="162" t="s">
        <v>3599</v>
      </c>
      <c r="D3406" s="163">
        <v>23</v>
      </c>
      <c r="E3406" s="163" t="s">
        <v>195</v>
      </c>
      <c r="F3406" s="162">
        <v>2021</v>
      </c>
      <c r="G3406" s="164">
        <v>125345</v>
      </c>
      <c r="H3406" s="164">
        <v>1904</v>
      </c>
      <c r="I3406" s="164">
        <v>79</v>
      </c>
      <c r="J3406" s="164">
        <v>75</v>
      </c>
    </row>
    <row r="3407" spans="1:10" ht="14.5" x14ac:dyDescent="0.35">
      <c r="A3407" s="162">
        <v>34347</v>
      </c>
      <c r="B3407" s="162" t="s">
        <v>3600</v>
      </c>
      <c r="D3407" s="163">
        <v>24</v>
      </c>
      <c r="E3407" s="163" t="s">
        <v>195</v>
      </c>
      <c r="F3407" s="162">
        <v>2021</v>
      </c>
      <c r="G3407" s="164">
        <v>18164219</v>
      </c>
      <c r="H3407" s="164">
        <v>18094</v>
      </c>
      <c r="I3407" s="164">
        <v>1077</v>
      </c>
      <c r="J3407" s="164">
        <v>982</v>
      </c>
    </row>
    <row r="3408" spans="1:10" ht="14.5" x14ac:dyDescent="0.35">
      <c r="A3408" s="162">
        <v>34495</v>
      </c>
      <c r="B3408" s="162" t="s">
        <v>3601</v>
      </c>
      <c r="D3408" s="163">
        <v>11</v>
      </c>
      <c r="E3408" s="163" t="s">
        <v>195</v>
      </c>
      <c r="F3408" s="162">
        <v>2021</v>
      </c>
      <c r="G3408" s="164">
        <v>40170738</v>
      </c>
      <c r="H3408" s="164">
        <v>699311</v>
      </c>
      <c r="I3408" s="164">
        <v>14190</v>
      </c>
      <c r="J3408" s="164">
        <v>80225</v>
      </c>
    </row>
    <row r="3409" spans="1:10" ht="14.5" x14ac:dyDescent="0.35">
      <c r="A3409" s="162">
        <v>34495</v>
      </c>
      <c r="B3409" s="162" t="s">
        <v>3602</v>
      </c>
      <c r="D3409" s="163">
        <v>17.100000000000001</v>
      </c>
      <c r="E3409" s="163" t="s">
        <v>195</v>
      </c>
      <c r="F3409" s="162">
        <v>2021</v>
      </c>
      <c r="G3409" s="164">
        <v>1785</v>
      </c>
      <c r="H3409" s="164">
        <v>6170</v>
      </c>
      <c r="I3409" s="164">
        <v>125</v>
      </c>
      <c r="J3409" s="164">
        <v>708</v>
      </c>
    </row>
    <row r="3410" spans="1:10" ht="14.5" x14ac:dyDescent="0.35">
      <c r="A3410" s="162">
        <v>34495</v>
      </c>
      <c r="B3410" s="162" t="s">
        <v>3603</v>
      </c>
      <c r="D3410" s="163">
        <v>17.2</v>
      </c>
      <c r="E3410" s="163" t="s">
        <v>195</v>
      </c>
      <c r="F3410" s="162">
        <v>2021</v>
      </c>
      <c r="G3410" s="164">
        <v>630496</v>
      </c>
      <c r="H3410" s="164">
        <v>5291</v>
      </c>
      <c r="I3410" s="164">
        <v>107</v>
      </c>
      <c r="J3410" s="164">
        <v>607</v>
      </c>
    </row>
    <row r="3411" spans="1:10" ht="14.5" x14ac:dyDescent="0.35">
      <c r="A3411" s="162">
        <v>34690</v>
      </c>
      <c r="B3411" s="162" t="s">
        <v>3604</v>
      </c>
      <c r="D3411" s="163">
        <v>4</v>
      </c>
      <c r="E3411" s="163" t="s">
        <v>195</v>
      </c>
      <c r="F3411" s="162">
        <v>2021</v>
      </c>
      <c r="G3411" s="164">
        <v>20909564</v>
      </c>
      <c r="H3411" s="164">
        <v>282128</v>
      </c>
      <c r="I3411" s="164">
        <v>40636</v>
      </c>
      <c r="J3411" s="164">
        <v>28051</v>
      </c>
    </row>
    <row r="3412" spans="1:10" ht="14.5" x14ac:dyDescent="0.35">
      <c r="A3412" s="162">
        <v>34690</v>
      </c>
      <c r="B3412" s="162" t="s">
        <v>3605</v>
      </c>
      <c r="D3412" s="163">
        <v>5.0999999999999996</v>
      </c>
      <c r="E3412" s="163" t="s">
        <v>195</v>
      </c>
      <c r="F3412" s="162">
        <v>2021</v>
      </c>
      <c r="G3412" s="164">
        <v>98176</v>
      </c>
      <c r="H3412" s="164">
        <v>2116</v>
      </c>
      <c r="I3412" s="164">
        <v>116</v>
      </c>
      <c r="J3412" s="164">
        <v>152</v>
      </c>
    </row>
    <row r="3413" spans="1:10" ht="14.5" x14ac:dyDescent="0.35">
      <c r="A3413" s="162">
        <v>34690</v>
      </c>
      <c r="B3413" s="162" t="s">
        <v>3606</v>
      </c>
      <c r="D3413" s="163">
        <v>5.2</v>
      </c>
      <c r="E3413" s="163" t="s">
        <v>195</v>
      </c>
      <c r="F3413" s="162">
        <v>2021</v>
      </c>
      <c r="G3413" s="164">
        <v>33174</v>
      </c>
      <c r="H3413" s="164">
        <v>2700</v>
      </c>
      <c r="I3413" s="164">
        <v>170</v>
      </c>
      <c r="J3413" s="164">
        <v>247</v>
      </c>
    </row>
    <row r="3414" spans="1:10" ht="14.5" x14ac:dyDescent="0.35">
      <c r="A3414" s="162">
        <v>34690</v>
      </c>
      <c r="B3414" s="162" t="s">
        <v>3607</v>
      </c>
      <c r="D3414" s="163">
        <v>9</v>
      </c>
      <c r="E3414" s="163" t="s">
        <v>195</v>
      </c>
      <c r="F3414" s="162">
        <v>2021</v>
      </c>
      <c r="G3414" s="164">
        <v>188835</v>
      </c>
      <c r="H3414" s="164">
        <v>2869</v>
      </c>
      <c r="I3414" s="164">
        <v>413</v>
      </c>
      <c r="J3414" s="164">
        <v>284</v>
      </c>
    </row>
    <row r="3415" spans="1:10" ht="14.5" x14ac:dyDescent="0.35">
      <c r="A3415" s="162">
        <v>34690</v>
      </c>
      <c r="B3415" s="162" t="s">
        <v>3608</v>
      </c>
      <c r="D3415" s="163">
        <v>17.100000000000001</v>
      </c>
      <c r="E3415" s="163" t="s">
        <v>195</v>
      </c>
      <c r="F3415" s="162">
        <v>2021</v>
      </c>
      <c r="G3415" s="164">
        <v>2965</v>
      </c>
      <c r="H3415" s="164">
        <v>3338</v>
      </c>
      <c r="I3415" s="164">
        <v>365</v>
      </c>
      <c r="J3415" s="164">
        <v>341</v>
      </c>
    </row>
    <row r="3416" spans="1:10" ht="14.5" x14ac:dyDescent="0.35">
      <c r="A3416" s="162">
        <v>34690</v>
      </c>
      <c r="B3416" s="162" t="s">
        <v>3609</v>
      </c>
      <c r="D3416" s="163">
        <v>17.2</v>
      </c>
      <c r="E3416" s="163" t="s">
        <v>195</v>
      </c>
      <c r="F3416" s="162">
        <v>2021</v>
      </c>
      <c r="G3416" s="164">
        <v>0</v>
      </c>
      <c r="H3416" s="164">
        <v>9596</v>
      </c>
      <c r="I3416" s="164">
        <v>438</v>
      </c>
      <c r="J3416" s="164">
        <v>475</v>
      </c>
    </row>
    <row r="3417" spans="1:10" ht="14.5" x14ac:dyDescent="0.35">
      <c r="A3417" s="162">
        <v>34690</v>
      </c>
      <c r="B3417" s="162" t="s">
        <v>3610</v>
      </c>
      <c r="D3417" s="163">
        <v>19.3</v>
      </c>
      <c r="E3417" s="163" t="s">
        <v>195</v>
      </c>
      <c r="F3417" s="162">
        <v>2021</v>
      </c>
      <c r="G3417" s="164">
        <v>13789</v>
      </c>
      <c r="H3417" s="164">
        <v>11212</v>
      </c>
      <c r="I3417" s="164">
        <v>813</v>
      </c>
      <c r="J3417" s="164">
        <v>1018</v>
      </c>
    </row>
    <row r="3418" spans="1:10" ht="14.5" x14ac:dyDescent="0.35">
      <c r="A3418" s="162">
        <v>34690</v>
      </c>
      <c r="B3418" s="162" t="s">
        <v>3611</v>
      </c>
      <c r="D3418" s="163">
        <v>19.399999999999999</v>
      </c>
      <c r="E3418" s="163" t="s">
        <v>195</v>
      </c>
      <c r="F3418" s="162">
        <v>2021</v>
      </c>
      <c r="G3418" s="164">
        <v>3064958</v>
      </c>
      <c r="H3418" s="164">
        <v>0</v>
      </c>
      <c r="I3418" s="164">
        <v>0</v>
      </c>
      <c r="J3418" s="164">
        <v>0</v>
      </c>
    </row>
    <row r="3419" spans="1:10" ht="14.5" x14ac:dyDescent="0.35">
      <c r="A3419" s="162">
        <v>34690</v>
      </c>
      <c r="B3419" s="162" t="s">
        <v>3612</v>
      </c>
      <c r="D3419" s="163">
        <v>21.2</v>
      </c>
      <c r="E3419" s="163" t="s">
        <v>195</v>
      </c>
      <c r="F3419" s="162">
        <v>2021</v>
      </c>
      <c r="G3419" s="164">
        <v>746069</v>
      </c>
      <c r="H3419" s="164">
        <v>2550</v>
      </c>
      <c r="I3419" s="164">
        <v>175</v>
      </c>
      <c r="J3419" s="164">
        <v>228</v>
      </c>
    </row>
    <row r="3420" spans="1:10" ht="14.5" x14ac:dyDescent="0.35">
      <c r="A3420" s="162">
        <v>34789</v>
      </c>
      <c r="B3420" s="162" t="s">
        <v>3613</v>
      </c>
      <c r="D3420" s="163">
        <v>19.100000000000001</v>
      </c>
      <c r="E3420" s="163" t="s">
        <v>195</v>
      </c>
      <c r="F3420" s="162">
        <v>2021</v>
      </c>
      <c r="G3420" s="164">
        <v>5134</v>
      </c>
      <c r="H3420" s="164">
        <v>35868</v>
      </c>
      <c r="I3420" s="164">
        <v>7033</v>
      </c>
      <c r="J3420" s="164">
        <v>2314</v>
      </c>
    </row>
    <row r="3421" spans="1:10" ht="14.5" x14ac:dyDescent="0.35">
      <c r="A3421" s="162">
        <v>34789</v>
      </c>
      <c r="B3421" s="162" t="s">
        <v>3614</v>
      </c>
      <c r="D3421" s="163">
        <v>19.2</v>
      </c>
      <c r="E3421" s="163" t="s">
        <v>195</v>
      </c>
      <c r="F3421" s="162">
        <v>2021</v>
      </c>
      <c r="G3421" s="164">
        <v>207214</v>
      </c>
      <c r="H3421" s="164">
        <v>0</v>
      </c>
      <c r="I3421" s="164">
        <v>0</v>
      </c>
      <c r="J3421" s="164">
        <v>0</v>
      </c>
    </row>
    <row r="3422" spans="1:10" ht="14.5" x14ac:dyDescent="0.35">
      <c r="A3422" s="162">
        <v>35009</v>
      </c>
      <c r="B3422" s="162" t="s">
        <v>3615</v>
      </c>
      <c r="D3422" s="163">
        <v>24</v>
      </c>
      <c r="E3422" s="163" t="s">
        <v>195</v>
      </c>
      <c r="F3422" s="162">
        <v>2021</v>
      </c>
      <c r="G3422" s="164">
        <v>4032337</v>
      </c>
      <c r="H3422" s="164">
        <v>20153</v>
      </c>
      <c r="I3422" s="164">
        <v>0</v>
      </c>
      <c r="J3422" s="164">
        <v>6375</v>
      </c>
    </row>
    <row r="3423" spans="1:10" ht="14.5" x14ac:dyDescent="0.35">
      <c r="A3423" s="162">
        <v>35157</v>
      </c>
      <c r="B3423" s="162" t="s">
        <v>3616</v>
      </c>
      <c r="D3423" s="163">
        <v>11</v>
      </c>
      <c r="E3423" s="163" t="s">
        <v>195</v>
      </c>
      <c r="F3423" s="162">
        <v>2021</v>
      </c>
      <c r="G3423" s="164">
        <v>1708578</v>
      </c>
      <c r="H3423" s="164">
        <v>37909</v>
      </c>
      <c r="I3423" s="164">
        <v>3388</v>
      </c>
      <c r="J3423" s="164">
        <v>1828</v>
      </c>
    </row>
    <row r="3424" spans="1:10" ht="14.5" x14ac:dyDescent="0.35">
      <c r="A3424" s="162">
        <v>35157</v>
      </c>
      <c r="B3424" s="162" t="s">
        <v>3617</v>
      </c>
      <c r="D3424" s="163">
        <v>17.100000000000001</v>
      </c>
      <c r="E3424" s="163" t="s">
        <v>195</v>
      </c>
      <c r="F3424" s="162">
        <v>2021</v>
      </c>
      <c r="G3424" s="164">
        <v>25703</v>
      </c>
      <c r="H3424" s="164">
        <v>2275</v>
      </c>
      <c r="I3424" s="164">
        <v>203</v>
      </c>
      <c r="J3424" s="164">
        <v>110</v>
      </c>
    </row>
    <row r="3425" spans="1:10" ht="14.5" x14ac:dyDescent="0.35">
      <c r="A3425" s="162">
        <v>35157</v>
      </c>
      <c r="B3425" s="162" t="s">
        <v>3618</v>
      </c>
      <c r="D3425" s="163">
        <v>17.2</v>
      </c>
      <c r="E3425" s="163" t="s">
        <v>195</v>
      </c>
      <c r="F3425" s="162">
        <v>2021</v>
      </c>
      <c r="G3425" s="164">
        <v>1415757</v>
      </c>
      <c r="H3425" s="164">
        <v>48609</v>
      </c>
      <c r="I3425" s="164">
        <v>2585</v>
      </c>
      <c r="J3425" s="164">
        <v>1395</v>
      </c>
    </row>
    <row r="3426" spans="1:10" ht="14.5" x14ac:dyDescent="0.35">
      <c r="A3426" s="162">
        <v>35157</v>
      </c>
      <c r="B3426" s="162" t="s">
        <v>3619</v>
      </c>
      <c r="D3426" s="163">
        <v>24</v>
      </c>
      <c r="E3426" s="163" t="s">
        <v>195</v>
      </c>
      <c r="F3426" s="162">
        <v>2021</v>
      </c>
      <c r="G3426" s="164">
        <v>254020</v>
      </c>
      <c r="H3426" s="164">
        <v>2941</v>
      </c>
      <c r="I3426" s="164">
        <v>263</v>
      </c>
      <c r="J3426" s="164">
        <v>142</v>
      </c>
    </row>
    <row r="3427" spans="1:10" ht="14.5" x14ac:dyDescent="0.35">
      <c r="A3427" s="162">
        <v>35181</v>
      </c>
      <c r="B3427" s="162" t="s">
        <v>3620</v>
      </c>
      <c r="D3427" s="163">
        <v>4</v>
      </c>
      <c r="E3427" s="163" t="s">
        <v>195</v>
      </c>
      <c r="F3427" s="162">
        <v>2021</v>
      </c>
      <c r="G3427" s="164">
        <v>857</v>
      </c>
      <c r="H3427" s="164">
        <v>57688</v>
      </c>
      <c r="I3427" s="164">
        <v>172</v>
      </c>
      <c r="J3427" s="164">
        <v>4295</v>
      </c>
    </row>
    <row r="3428" spans="1:10" ht="14.5" x14ac:dyDescent="0.35">
      <c r="A3428" s="162">
        <v>35181</v>
      </c>
      <c r="B3428" s="162" t="s">
        <v>3621</v>
      </c>
      <c r="D3428" s="163">
        <v>17.100000000000001</v>
      </c>
      <c r="E3428" s="163" t="s">
        <v>195</v>
      </c>
      <c r="F3428" s="162">
        <v>2021</v>
      </c>
      <c r="G3428" s="164">
        <v>1645149</v>
      </c>
      <c r="H3428" s="164">
        <v>50118</v>
      </c>
      <c r="I3428" s="164">
        <v>180</v>
      </c>
      <c r="J3428" s="164">
        <v>4522</v>
      </c>
    </row>
    <row r="3429" spans="1:10" ht="14.5" x14ac:dyDescent="0.35">
      <c r="A3429" s="162">
        <v>35181</v>
      </c>
      <c r="B3429" s="162" t="s">
        <v>3622</v>
      </c>
      <c r="D3429" s="163">
        <v>17.2</v>
      </c>
      <c r="E3429" s="163" t="s">
        <v>195</v>
      </c>
      <c r="F3429" s="162">
        <v>2021</v>
      </c>
      <c r="G3429" s="164">
        <v>1728924</v>
      </c>
      <c r="H3429" s="164">
        <v>30977</v>
      </c>
      <c r="I3429" s="164">
        <v>110</v>
      </c>
      <c r="J3429" s="164">
        <v>2780</v>
      </c>
    </row>
    <row r="3430" spans="1:10" ht="14.5" x14ac:dyDescent="0.35">
      <c r="A3430" s="162">
        <v>35181</v>
      </c>
      <c r="B3430" s="162" t="s">
        <v>3623</v>
      </c>
      <c r="D3430" s="163">
        <v>18</v>
      </c>
      <c r="E3430" s="163" t="s">
        <v>195</v>
      </c>
      <c r="F3430" s="162">
        <v>2021</v>
      </c>
      <c r="G3430" s="164">
        <v>918225</v>
      </c>
      <c r="H3430" s="164">
        <v>17438</v>
      </c>
      <c r="I3430" s="164">
        <v>65</v>
      </c>
      <c r="J3430" s="164">
        <v>1635</v>
      </c>
    </row>
    <row r="3431" spans="1:10" ht="14.5" x14ac:dyDescent="0.35">
      <c r="A3431" s="162">
        <v>35181</v>
      </c>
      <c r="B3431" s="162" t="s">
        <v>3624</v>
      </c>
      <c r="D3431" s="163">
        <v>23</v>
      </c>
      <c r="E3431" s="163" t="s">
        <v>195</v>
      </c>
      <c r="F3431" s="162">
        <v>2021</v>
      </c>
      <c r="G3431" s="164">
        <v>9870</v>
      </c>
      <c r="H3431" s="164">
        <v>606</v>
      </c>
      <c r="I3431" s="164">
        <v>2</v>
      </c>
      <c r="J3431" s="164">
        <v>54</v>
      </c>
    </row>
    <row r="3432" spans="1:10" ht="14.5" x14ac:dyDescent="0.35">
      <c r="A3432" s="162">
        <v>35289</v>
      </c>
      <c r="B3432" s="162" t="s">
        <v>3625</v>
      </c>
      <c r="D3432" s="163">
        <v>1</v>
      </c>
      <c r="E3432" s="163" t="s">
        <v>195</v>
      </c>
      <c r="F3432" s="162">
        <v>2021</v>
      </c>
      <c r="G3432" s="164">
        <v>307204</v>
      </c>
      <c r="H3432" s="164">
        <v>15116</v>
      </c>
      <c r="I3432" s="164">
        <v>1582</v>
      </c>
      <c r="J3432" s="164">
        <v>1966</v>
      </c>
    </row>
    <row r="3433" spans="1:10" ht="14.5" x14ac:dyDescent="0.35">
      <c r="A3433" s="162">
        <v>35289</v>
      </c>
      <c r="B3433" s="162" t="s">
        <v>3626</v>
      </c>
      <c r="D3433" s="163">
        <v>2.1</v>
      </c>
      <c r="E3433" s="163" t="s">
        <v>195</v>
      </c>
      <c r="F3433" s="162">
        <v>2021</v>
      </c>
      <c r="G3433" s="164">
        <v>544007</v>
      </c>
      <c r="H3433" s="164">
        <v>10212</v>
      </c>
      <c r="I3433" s="164">
        <v>371</v>
      </c>
      <c r="J3433" s="164">
        <v>390</v>
      </c>
    </row>
    <row r="3434" spans="1:10" ht="14.5" x14ac:dyDescent="0.35">
      <c r="A3434" s="162">
        <v>35289</v>
      </c>
      <c r="B3434" s="162" t="s">
        <v>3627</v>
      </c>
      <c r="D3434" s="163">
        <v>5.0999999999999996</v>
      </c>
      <c r="E3434" s="163" t="s">
        <v>195</v>
      </c>
      <c r="F3434" s="162">
        <v>2021</v>
      </c>
      <c r="G3434" s="164">
        <v>5958195</v>
      </c>
      <c r="H3434" s="164">
        <v>76646</v>
      </c>
      <c r="I3434" s="164">
        <v>4722</v>
      </c>
      <c r="J3434" s="164">
        <v>5189</v>
      </c>
    </row>
    <row r="3435" spans="1:10" ht="14.5" x14ac:dyDescent="0.35">
      <c r="A3435" s="162">
        <v>35289</v>
      </c>
      <c r="B3435" s="162" t="s">
        <v>3628</v>
      </c>
      <c r="D3435" s="163">
        <v>5.2</v>
      </c>
      <c r="E3435" s="163" t="s">
        <v>195</v>
      </c>
      <c r="F3435" s="162">
        <v>2021</v>
      </c>
      <c r="G3435" s="164">
        <v>12014148</v>
      </c>
      <c r="H3435" s="164">
        <v>100287</v>
      </c>
      <c r="I3435" s="164">
        <v>5030</v>
      </c>
      <c r="J3435" s="164">
        <v>5653</v>
      </c>
    </row>
    <row r="3436" spans="1:10" ht="14.5" x14ac:dyDescent="0.35">
      <c r="A3436" s="162">
        <v>35289</v>
      </c>
      <c r="B3436" s="162" t="s">
        <v>3629</v>
      </c>
      <c r="D3436" s="163">
        <v>9</v>
      </c>
      <c r="E3436" s="163" t="s">
        <v>195</v>
      </c>
      <c r="F3436" s="162">
        <v>2021</v>
      </c>
      <c r="G3436" s="164">
        <v>2336868</v>
      </c>
      <c r="H3436" s="164">
        <v>26569</v>
      </c>
      <c r="I3436" s="164">
        <v>1848</v>
      </c>
      <c r="J3436" s="164">
        <v>1974</v>
      </c>
    </row>
    <row r="3437" spans="1:10" ht="14.5" x14ac:dyDescent="0.35">
      <c r="A3437" s="162">
        <v>35289</v>
      </c>
      <c r="B3437" s="162" t="s">
        <v>3630</v>
      </c>
      <c r="D3437" s="163">
        <v>11</v>
      </c>
      <c r="E3437" s="163" t="s">
        <v>195</v>
      </c>
      <c r="F3437" s="162">
        <v>2021</v>
      </c>
      <c r="G3437" s="164">
        <v>303916</v>
      </c>
      <c r="H3437" s="164">
        <v>7344</v>
      </c>
      <c r="I3437" s="164">
        <v>577</v>
      </c>
      <c r="J3437" s="164">
        <v>691</v>
      </c>
    </row>
    <row r="3438" spans="1:10" ht="14.5" x14ac:dyDescent="0.35">
      <c r="A3438" s="162">
        <v>35289</v>
      </c>
      <c r="B3438" s="162" t="s">
        <v>3631</v>
      </c>
      <c r="D3438" s="163">
        <v>17.100000000000001</v>
      </c>
      <c r="E3438" s="163" t="s">
        <v>195</v>
      </c>
      <c r="F3438" s="162">
        <v>2021</v>
      </c>
      <c r="G3438" s="164">
        <v>54089587</v>
      </c>
      <c r="H3438" s="164">
        <v>604702</v>
      </c>
      <c r="I3438" s="164">
        <v>28209</v>
      </c>
      <c r="J3438" s="164">
        <v>31315</v>
      </c>
    </row>
    <row r="3439" spans="1:10" ht="14.5" x14ac:dyDescent="0.35">
      <c r="A3439" s="162">
        <v>35289</v>
      </c>
      <c r="B3439" s="162" t="s">
        <v>3632</v>
      </c>
      <c r="D3439" s="163">
        <v>17.2</v>
      </c>
      <c r="E3439" s="163" t="s">
        <v>195</v>
      </c>
      <c r="F3439" s="162">
        <v>2021</v>
      </c>
      <c r="G3439" s="164">
        <v>23509</v>
      </c>
      <c r="H3439" s="164">
        <v>3528</v>
      </c>
      <c r="I3439" s="164">
        <v>119</v>
      </c>
      <c r="J3439" s="164">
        <v>137</v>
      </c>
    </row>
    <row r="3440" spans="1:10" ht="14.5" x14ac:dyDescent="0.35">
      <c r="A3440" s="162">
        <v>35289</v>
      </c>
      <c r="B3440" s="162" t="s">
        <v>3633</v>
      </c>
      <c r="D3440" s="163">
        <v>18</v>
      </c>
      <c r="E3440" s="163" t="s">
        <v>195</v>
      </c>
      <c r="F3440" s="162">
        <v>2021</v>
      </c>
      <c r="G3440" s="164">
        <v>693423</v>
      </c>
      <c r="H3440" s="164">
        <v>18158</v>
      </c>
      <c r="I3440" s="164">
        <v>2277</v>
      </c>
      <c r="J3440" s="164">
        <v>2657</v>
      </c>
    </row>
    <row r="3441" spans="1:10" ht="14.5" x14ac:dyDescent="0.35">
      <c r="A3441" s="162">
        <v>35289</v>
      </c>
      <c r="B3441" s="162" t="s">
        <v>3634</v>
      </c>
      <c r="D3441" s="163">
        <v>19.3</v>
      </c>
      <c r="E3441" s="163" t="s">
        <v>195</v>
      </c>
      <c r="F3441" s="162">
        <v>2021</v>
      </c>
      <c r="G3441" s="164">
        <v>72122</v>
      </c>
      <c r="H3441" s="164">
        <v>121210</v>
      </c>
      <c r="I3441" s="164">
        <v>5898</v>
      </c>
      <c r="J3441" s="164">
        <v>6912</v>
      </c>
    </row>
    <row r="3442" spans="1:10" ht="14.5" x14ac:dyDescent="0.35">
      <c r="A3442" s="162">
        <v>35289</v>
      </c>
      <c r="B3442" s="162" t="s">
        <v>3635</v>
      </c>
      <c r="D3442" s="163">
        <v>19.399999999999999</v>
      </c>
      <c r="E3442" s="163" t="s">
        <v>195</v>
      </c>
      <c r="F3442" s="162">
        <v>2021</v>
      </c>
      <c r="G3442" s="164">
        <v>18310664</v>
      </c>
      <c r="H3442" s="164">
        <v>0</v>
      </c>
      <c r="I3442" s="164">
        <v>0</v>
      </c>
      <c r="J3442" s="164">
        <v>0</v>
      </c>
    </row>
    <row r="3443" spans="1:10" ht="14.5" x14ac:dyDescent="0.35">
      <c r="A3443" s="162">
        <v>35289</v>
      </c>
      <c r="B3443" s="162" t="s">
        <v>3636</v>
      </c>
      <c r="D3443" s="163">
        <v>21.2</v>
      </c>
      <c r="E3443" s="163" t="s">
        <v>195</v>
      </c>
      <c r="F3443" s="162">
        <v>2021</v>
      </c>
      <c r="G3443" s="164">
        <v>3681781</v>
      </c>
      <c r="H3443" s="164">
        <v>28222</v>
      </c>
      <c r="I3443" s="164">
        <v>1373</v>
      </c>
      <c r="J3443" s="164">
        <v>1559</v>
      </c>
    </row>
    <row r="3444" spans="1:10" ht="14.5" x14ac:dyDescent="0.35">
      <c r="A3444" s="162">
        <v>35289</v>
      </c>
      <c r="B3444" s="162" t="s">
        <v>3637</v>
      </c>
      <c r="D3444" s="163">
        <v>23</v>
      </c>
      <c r="E3444" s="163" t="s">
        <v>195</v>
      </c>
      <c r="F3444" s="162">
        <v>2021</v>
      </c>
      <c r="G3444" s="164">
        <v>785744</v>
      </c>
      <c r="H3444" s="164">
        <v>16267</v>
      </c>
      <c r="I3444" s="164">
        <v>523</v>
      </c>
      <c r="J3444" s="164">
        <v>599</v>
      </c>
    </row>
    <row r="3445" spans="1:10" ht="14.5" x14ac:dyDescent="0.35">
      <c r="A3445" s="162">
        <v>35289</v>
      </c>
      <c r="B3445" s="162" t="s">
        <v>3638</v>
      </c>
      <c r="D3445" s="163">
        <v>24</v>
      </c>
      <c r="E3445" s="163" t="s">
        <v>195</v>
      </c>
      <c r="F3445" s="162">
        <v>2021</v>
      </c>
      <c r="G3445" s="164">
        <v>6853123</v>
      </c>
      <c r="H3445" s="164">
        <v>33393</v>
      </c>
      <c r="I3445" s="164">
        <v>1847</v>
      </c>
      <c r="J3445" s="164">
        <v>2332</v>
      </c>
    </row>
    <row r="3446" spans="1:10" ht="14.5" x14ac:dyDescent="0.35">
      <c r="A3446" s="162">
        <v>35300</v>
      </c>
      <c r="B3446" s="162" t="s">
        <v>3639</v>
      </c>
      <c r="D3446" s="163">
        <v>1</v>
      </c>
      <c r="E3446" s="163" t="s">
        <v>195</v>
      </c>
      <c r="F3446" s="162">
        <v>2021</v>
      </c>
      <c r="G3446" s="164">
        <v>50773159</v>
      </c>
      <c r="H3446" s="164">
        <v>585041</v>
      </c>
      <c r="I3446" s="164">
        <v>12286</v>
      </c>
      <c r="J3446" s="164">
        <v>28668</v>
      </c>
    </row>
    <row r="3447" spans="1:10" ht="14.5" x14ac:dyDescent="0.35">
      <c r="A3447" s="162">
        <v>35300</v>
      </c>
      <c r="B3447" s="162" t="s">
        <v>3640</v>
      </c>
      <c r="D3447" s="163">
        <v>2.1</v>
      </c>
      <c r="E3447" s="163" t="s">
        <v>195</v>
      </c>
      <c r="F3447" s="162">
        <v>2021</v>
      </c>
      <c r="G3447" s="164">
        <v>6114354</v>
      </c>
      <c r="H3447" s="164">
        <v>77932</v>
      </c>
      <c r="I3447" s="164">
        <v>-1012</v>
      </c>
      <c r="J3447" s="164">
        <v>-2361</v>
      </c>
    </row>
    <row r="3448" spans="1:10" ht="14.5" x14ac:dyDescent="0.35">
      <c r="A3448" s="162">
        <v>35300</v>
      </c>
      <c r="B3448" s="162" t="s">
        <v>3641</v>
      </c>
      <c r="D3448" s="163">
        <v>9</v>
      </c>
      <c r="E3448" s="163" t="s">
        <v>195</v>
      </c>
      <c r="F3448" s="162">
        <v>2021</v>
      </c>
      <c r="G3448" s="164">
        <v>184109</v>
      </c>
      <c r="H3448" s="164">
        <v>88598</v>
      </c>
      <c r="I3448" s="164">
        <v>2089</v>
      </c>
      <c r="J3448" s="164">
        <v>4874</v>
      </c>
    </row>
    <row r="3449" spans="1:10" ht="14.5" x14ac:dyDescent="0.35">
      <c r="A3449" s="162">
        <v>35300</v>
      </c>
      <c r="B3449" s="162" t="s">
        <v>3642</v>
      </c>
      <c r="D3449" s="163">
        <v>17.100000000000001</v>
      </c>
      <c r="E3449" s="163" t="s">
        <v>195</v>
      </c>
      <c r="F3449" s="162">
        <v>2021</v>
      </c>
      <c r="G3449" s="164">
        <v>6868254</v>
      </c>
      <c r="H3449" s="164">
        <v>212300</v>
      </c>
      <c r="I3449" s="164">
        <v>4589</v>
      </c>
      <c r="J3449" s="164">
        <v>10708</v>
      </c>
    </row>
    <row r="3450" spans="1:10" ht="14.5" x14ac:dyDescent="0.35">
      <c r="A3450" s="162">
        <v>35300</v>
      </c>
      <c r="B3450" s="162" t="s">
        <v>3643</v>
      </c>
      <c r="D3450" s="163">
        <v>17.2</v>
      </c>
      <c r="E3450" s="163" t="s">
        <v>195</v>
      </c>
      <c r="F3450" s="162">
        <v>2021</v>
      </c>
      <c r="G3450" s="164">
        <v>23482058</v>
      </c>
      <c r="H3450" s="164">
        <v>357249</v>
      </c>
      <c r="I3450" s="164">
        <v>11165</v>
      </c>
      <c r="J3450" s="164">
        <v>25721</v>
      </c>
    </row>
    <row r="3451" spans="1:10" ht="14.5" x14ac:dyDescent="0.35">
      <c r="A3451" s="162">
        <v>35300</v>
      </c>
      <c r="B3451" s="162" t="s">
        <v>3644</v>
      </c>
      <c r="D3451" s="163">
        <v>18</v>
      </c>
      <c r="E3451" s="163" t="s">
        <v>195</v>
      </c>
      <c r="F3451" s="162">
        <v>2021</v>
      </c>
      <c r="G3451" s="164">
        <v>7853232</v>
      </c>
      <c r="H3451" s="164">
        <v>176130</v>
      </c>
      <c r="I3451" s="164">
        <v>3758</v>
      </c>
      <c r="J3451" s="164">
        <v>8769</v>
      </c>
    </row>
    <row r="3452" spans="1:10" ht="14.5" x14ac:dyDescent="0.35">
      <c r="A3452" s="162">
        <v>35300</v>
      </c>
      <c r="B3452" s="162" t="s">
        <v>3645</v>
      </c>
      <c r="D3452" s="163">
        <v>23</v>
      </c>
      <c r="E3452" s="163" t="s">
        <v>195</v>
      </c>
      <c r="F3452" s="162">
        <v>2021</v>
      </c>
      <c r="G3452" s="164">
        <v>269584</v>
      </c>
      <c r="H3452" s="164">
        <v>2255</v>
      </c>
      <c r="I3452" s="164">
        <v>87</v>
      </c>
      <c r="J3452" s="164">
        <v>203</v>
      </c>
    </row>
    <row r="3453" spans="1:10" ht="14.5" x14ac:dyDescent="0.35">
      <c r="A3453" s="162">
        <v>35386</v>
      </c>
      <c r="B3453" s="162" t="s">
        <v>3646</v>
      </c>
      <c r="D3453" s="163">
        <v>1</v>
      </c>
      <c r="E3453" s="163" t="s">
        <v>195</v>
      </c>
      <c r="F3453" s="162">
        <v>2021</v>
      </c>
      <c r="G3453" s="164">
        <v>218125</v>
      </c>
      <c r="H3453" s="164">
        <v>812</v>
      </c>
      <c r="I3453" s="164">
        <v>0</v>
      </c>
      <c r="J3453" s="164">
        <v>60</v>
      </c>
    </row>
    <row r="3454" spans="1:10" ht="14.5" x14ac:dyDescent="0.35">
      <c r="A3454" s="162">
        <v>35386</v>
      </c>
      <c r="B3454" s="162" t="s">
        <v>3647</v>
      </c>
      <c r="D3454" s="163">
        <v>2.1</v>
      </c>
      <c r="E3454" s="163" t="s">
        <v>195</v>
      </c>
      <c r="F3454" s="162">
        <v>2021</v>
      </c>
      <c r="G3454" s="164">
        <v>1084702</v>
      </c>
      <c r="H3454" s="164">
        <v>2767</v>
      </c>
      <c r="I3454" s="164">
        <v>0</v>
      </c>
      <c r="J3454" s="164">
        <v>178</v>
      </c>
    </row>
    <row r="3455" spans="1:10" ht="14.5" x14ac:dyDescent="0.35">
      <c r="A3455" s="162">
        <v>35386</v>
      </c>
      <c r="B3455" s="162" t="s">
        <v>3648</v>
      </c>
      <c r="D3455" s="163">
        <v>5.0999999999999996</v>
      </c>
      <c r="E3455" s="163" t="s">
        <v>195</v>
      </c>
      <c r="F3455" s="162">
        <v>2021</v>
      </c>
      <c r="G3455" s="164">
        <v>16039981</v>
      </c>
      <c r="H3455" s="164">
        <v>111090</v>
      </c>
      <c r="I3455" s="164">
        <v>0</v>
      </c>
      <c r="J3455" s="164">
        <v>10363</v>
      </c>
    </row>
    <row r="3456" spans="1:10" ht="14.5" x14ac:dyDescent="0.35">
      <c r="A3456" s="162">
        <v>35386</v>
      </c>
      <c r="B3456" s="162" t="s">
        <v>3649</v>
      </c>
      <c r="D3456" s="163">
        <v>5.2</v>
      </c>
      <c r="E3456" s="163" t="s">
        <v>195</v>
      </c>
      <c r="F3456" s="162">
        <v>2021</v>
      </c>
      <c r="G3456" s="164">
        <v>4853027</v>
      </c>
      <c r="H3456" s="164">
        <v>42533</v>
      </c>
      <c r="I3456" s="164">
        <v>0</v>
      </c>
      <c r="J3456" s="164">
        <v>3598</v>
      </c>
    </row>
    <row r="3457" spans="1:10" ht="14.5" x14ac:dyDescent="0.35">
      <c r="A3457" s="162">
        <v>35386</v>
      </c>
      <c r="B3457" s="162" t="s">
        <v>3650</v>
      </c>
      <c r="D3457" s="163">
        <v>9</v>
      </c>
      <c r="E3457" s="163" t="s">
        <v>195</v>
      </c>
      <c r="F3457" s="162">
        <v>2021</v>
      </c>
      <c r="G3457" s="164">
        <v>16213</v>
      </c>
      <c r="H3457" s="164">
        <v>93</v>
      </c>
      <c r="I3457" s="164">
        <v>0</v>
      </c>
      <c r="J3457" s="164">
        <v>11</v>
      </c>
    </row>
    <row r="3458" spans="1:10" ht="14.5" x14ac:dyDescent="0.35">
      <c r="A3458" s="162">
        <v>35386</v>
      </c>
      <c r="B3458" s="162" t="s">
        <v>3651</v>
      </c>
      <c r="D3458" s="163">
        <v>17.100000000000001</v>
      </c>
      <c r="E3458" s="163" t="s">
        <v>195</v>
      </c>
      <c r="F3458" s="162">
        <v>2021</v>
      </c>
      <c r="G3458" s="164">
        <v>992141</v>
      </c>
      <c r="H3458" s="164">
        <v>6152</v>
      </c>
      <c r="I3458" s="164">
        <v>0</v>
      </c>
      <c r="J3458" s="164">
        <v>505</v>
      </c>
    </row>
    <row r="3459" spans="1:10" ht="14.5" x14ac:dyDescent="0.35">
      <c r="A3459" s="162">
        <v>35386</v>
      </c>
      <c r="B3459" s="162" t="s">
        <v>3652</v>
      </c>
      <c r="D3459" s="163">
        <v>17.2</v>
      </c>
      <c r="E3459" s="163" t="s">
        <v>195</v>
      </c>
      <c r="F3459" s="162">
        <v>2021</v>
      </c>
      <c r="G3459" s="164">
        <v>25307</v>
      </c>
      <c r="H3459" s="164">
        <v>176</v>
      </c>
      <c r="I3459" s="164">
        <v>0</v>
      </c>
      <c r="J3459" s="164">
        <v>16</v>
      </c>
    </row>
    <row r="3460" spans="1:10" ht="14.5" x14ac:dyDescent="0.35">
      <c r="A3460" s="162">
        <v>35386</v>
      </c>
      <c r="B3460" s="162" t="s">
        <v>3653</v>
      </c>
      <c r="D3460" s="163">
        <v>18</v>
      </c>
      <c r="E3460" s="163" t="s">
        <v>195</v>
      </c>
      <c r="F3460" s="162">
        <v>2021</v>
      </c>
      <c r="G3460" s="164">
        <v>122979</v>
      </c>
      <c r="H3460" s="164">
        <v>1669</v>
      </c>
      <c r="I3460" s="164">
        <v>0</v>
      </c>
      <c r="J3460" s="164">
        <v>165</v>
      </c>
    </row>
    <row r="3461" spans="1:10" ht="14.5" x14ac:dyDescent="0.35">
      <c r="A3461" s="162">
        <v>35386</v>
      </c>
      <c r="B3461" s="162" t="s">
        <v>3654</v>
      </c>
      <c r="D3461" s="163">
        <v>23</v>
      </c>
      <c r="E3461" s="163" t="s">
        <v>195</v>
      </c>
      <c r="F3461" s="162">
        <v>2021</v>
      </c>
      <c r="G3461" s="164">
        <v>18693</v>
      </c>
      <c r="H3461" s="164">
        <v>60</v>
      </c>
      <c r="I3461" s="164">
        <v>0</v>
      </c>
      <c r="J3461" s="164">
        <v>11</v>
      </c>
    </row>
    <row r="3462" spans="1:10" ht="14.5" x14ac:dyDescent="0.35">
      <c r="A3462" s="162">
        <v>35408</v>
      </c>
      <c r="B3462" s="162" t="s">
        <v>3655</v>
      </c>
      <c r="D3462" s="163">
        <v>1</v>
      </c>
      <c r="E3462" s="163" t="s">
        <v>195</v>
      </c>
      <c r="F3462" s="162">
        <v>2021</v>
      </c>
      <c r="G3462" s="164">
        <v>181569</v>
      </c>
      <c r="H3462" s="164">
        <v>1661</v>
      </c>
      <c r="I3462" s="164">
        <v>125</v>
      </c>
      <c r="J3462" s="164">
        <v>170</v>
      </c>
    </row>
    <row r="3463" spans="1:10" ht="14.5" x14ac:dyDescent="0.35">
      <c r="A3463" s="162">
        <v>35408</v>
      </c>
      <c r="B3463" s="162" t="s">
        <v>3656</v>
      </c>
      <c r="D3463" s="163">
        <v>2.1</v>
      </c>
      <c r="E3463" s="163" t="s">
        <v>195</v>
      </c>
      <c r="F3463" s="162">
        <v>2021</v>
      </c>
      <c r="G3463" s="164">
        <v>528258</v>
      </c>
      <c r="H3463" s="164">
        <v>2027</v>
      </c>
      <c r="I3463" s="164">
        <v>153</v>
      </c>
      <c r="J3463" s="164">
        <v>208</v>
      </c>
    </row>
    <row r="3464" spans="1:10" ht="14.5" x14ac:dyDescent="0.35">
      <c r="A3464" s="162">
        <v>35408</v>
      </c>
      <c r="B3464" s="162" t="s">
        <v>3657</v>
      </c>
      <c r="D3464" s="163">
        <v>9</v>
      </c>
      <c r="E3464" s="163" t="s">
        <v>195</v>
      </c>
      <c r="F3464" s="162">
        <v>2021</v>
      </c>
      <c r="G3464" s="164">
        <v>1871820</v>
      </c>
      <c r="H3464" s="164">
        <v>9114</v>
      </c>
      <c r="I3464" s="164">
        <v>687</v>
      </c>
      <c r="J3464" s="164">
        <v>934</v>
      </c>
    </row>
    <row r="3465" spans="1:10" ht="14.5" x14ac:dyDescent="0.35">
      <c r="A3465" s="162">
        <v>35408</v>
      </c>
      <c r="B3465" s="162" t="s">
        <v>3658</v>
      </c>
      <c r="D3465" s="163">
        <v>17.100000000000001</v>
      </c>
      <c r="E3465" s="163" t="s">
        <v>195</v>
      </c>
      <c r="F3465" s="162">
        <v>2021</v>
      </c>
      <c r="G3465" s="164">
        <v>11038408</v>
      </c>
      <c r="H3465" s="164">
        <v>66238</v>
      </c>
      <c r="I3465" s="164">
        <v>4996</v>
      </c>
      <c r="J3465" s="164">
        <v>6789</v>
      </c>
    </row>
    <row r="3466" spans="1:10" ht="14.5" x14ac:dyDescent="0.35">
      <c r="A3466" s="162">
        <v>35408</v>
      </c>
      <c r="B3466" s="162" t="s">
        <v>3659</v>
      </c>
      <c r="D3466" s="163">
        <v>17.2</v>
      </c>
      <c r="E3466" s="163" t="s">
        <v>195</v>
      </c>
      <c r="F3466" s="162">
        <v>2021</v>
      </c>
      <c r="G3466" s="164">
        <v>70296</v>
      </c>
      <c r="H3466" s="164">
        <v>674</v>
      </c>
      <c r="I3466" s="164">
        <v>51</v>
      </c>
      <c r="J3466" s="164">
        <v>69</v>
      </c>
    </row>
    <row r="3467" spans="1:10" ht="14.5" x14ac:dyDescent="0.35">
      <c r="A3467" s="162">
        <v>35408</v>
      </c>
      <c r="B3467" s="162" t="s">
        <v>3660</v>
      </c>
      <c r="D3467" s="163">
        <v>19.3</v>
      </c>
      <c r="E3467" s="163" t="s">
        <v>195</v>
      </c>
      <c r="F3467" s="162">
        <v>2021</v>
      </c>
      <c r="G3467" s="164">
        <v>53486</v>
      </c>
      <c r="H3467" s="164">
        <v>105310</v>
      </c>
      <c r="I3467" s="164">
        <v>7943</v>
      </c>
      <c r="J3467" s="164">
        <v>10793</v>
      </c>
    </row>
    <row r="3468" spans="1:10" ht="14.5" x14ac:dyDescent="0.35">
      <c r="A3468" s="162">
        <v>35408</v>
      </c>
      <c r="B3468" s="162" t="s">
        <v>3661</v>
      </c>
      <c r="D3468" s="163">
        <v>19.399999999999999</v>
      </c>
      <c r="E3468" s="163" t="s">
        <v>195</v>
      </c>
      <c r="F3468" s="162">
        <v>2021</v>
      </c>
      <c r="G3468" s="164">
        <v>23878131</v>
      </c>
      <c r="H3468" s="164">
        <v>0</v>
      </c>
      <c r="I3468" s="164">
        <v>0</v>
      </c>
      <c r="J3468" s="164">
        <v>0</v>
      </c>
    </row>
    <row r="3469" spans="1:10" ht="14.5" x14ac:dyDescent="0.35">
      <c r="A3469" s="162">
        <v>35408</v>
      </c>
      <c r="B3469" s="162" t="s">
        <v>3662</v>
      </c>
      <c r="D3469" s="163">
        <v>21.2</v>
      </c>
      <c r="E3469" s="163" t="s">
        <v>195</v>
      </c>
      <c r="F3469" s="162">
        <v>2021</v>
      </c>
      <c r="G3469" s="164">
        <v>5772985</v>
      </c>
      <c r="H3469" s="164">
        <v>0</v>
      </c>
      <c r="I3469" s="164">
        <v>1957</v>
      </c>
      <c r="J3469" s="164">
        <v>2659</v>
      </c>
    </row>
    <row r="3470" spans="1:10" ht="14.5" x14ac:dyDescent="0.35">
      <c r="A3470" s="162">
        <v>35416</v>
      </c>
      <c r="B3470" s="162" t="s">
        <v>3663</v>
      </c>
      <c r="D3470" s="163">
        <v>1</v>
      </c>
      <c r="E3470" s="163" t="s">
        <v>195</v>
      </c>
      <c r="F3470" s="162">
        <v>2021</v>
      </c>
      <c r="G3470" s="164">
        <v>200</v>
      </c>
      <c r="H3470" s="164">
        <v>5798</v>
      </c>
      <c r="I3470" s="164">
        <v>1014</v>
      </c>
      <c r="J3470" s="164">
        <v>9</v>
      </c>
    </row>
    <row r="3471" spans="1:10" ht="14.5" x14ac:dyDescent="0.35">
      <c r="A3471" s="162">
        <v>35416</v>
      </c>
      <c r="B3471" s="162" t="s">
        <v>3664</v>
      </c>
      <c r="D3471" s="163">
        <v>17.100000000000001</v>
      </c>
      <c r="E3471" s="163" t="s">
        <v>195</v>
      </c>
      <c r="F3471" s="162">
        <v>2021</v>
      </c>
      <c r="G3471" s="164">
        <v>22194</v>
      </c>
      <c r="H3471" s="164">
        <v>23238</v>
      </c>
      <c r="I3471" s="164">
        <v>4062</v>
      </c>
      <c r="J3471" s="164">
        <v>37</v>
      </c>
    </row>
    <row r="3472" spans="1:10" ht="14.5" x14ac:dyDescent="0.35">
      <c r="A3472" s="162">
        <v>35416</v>
      </c>
      <c r="B3472" s="162" t="s">
        <v>3665</v>
      </c>
      <c r="D3472" s="163">
        <v>17.2</v>
      </c>
      <c r="E3472" s="163" t="s">
        <v>195</v>
      </c>
      <c r="F3472" s="162">
        <v>2021</v>
      </c>
      <c r="G3472" s="164">
        <v>0</v>
      </c>
      <c r="H3472" s="164">
        <v>5519</v>
      </c>
      <c r="I3472" s="164">
        <v>965</v>
      </c>
      <c r="J3472" s="164">
        <v>9</v>
      </c>
    </row>
    <row r="3473" spans="1:10" ht="14.5" x14ac:dyDescent="0.35">
      <c r="A3473" s="162">
        <v>35602</v>
      </c>
      <c r="B3473" s="162" t="s">
        <v>3666</v>
      </c>
      <c r="D3473" s="163">
        <v>9</v>
      </c>
      <c r="E3473" s="163" t="s">
        <v>195</v>
      </c>
      <c r="F3473" s="162">
        <v>2021</v>
      </c>
      <c r="G3473" s="164">
        <v>25540</v>
      </c>
      <c r="H3473" s="164">
        <v>101</v>
      </c>
      <c r="I3473" s="164">
        <v>16</v>
      </c>
      <c r="J3473" s="164">
        <v>0</v>
      </c>
    </row>
    <row r="3474" spans="1:10" ht="14.5" x14ac:dyDescent="0.35">
      <c r="A3474" s="162">
        <v>35602</v>
      </c>
      <c r="B3474" s="162" t="s">
        <v>3667</v>
      </c>
      <c r="D3474" s="163">
        <v>17.100000000000001</v>
      </c>
      <c r="E3474" s="163" t="s">
        <v>195</v>
      </c>
      <c r="F3474" s="162">
        <v>2021</v>
      </c>
      <c r="G3474" s="164">
        <v>8614</v>
      </c>
      <c r="H3474" s="164">
        <v>26</v>
      </c>
      <c r="I3474" s="164">
        <v>211</v>
      </c>
      <c r="J3474" s="164">
        <v>0</v>
      </c>
    </row>
    <row r="3475" spans="1:10" ht="14.5" x14ac:dyDescent="0.35">
      <c r="A3475" s="162">
        <v>35602</v>
      </c>
      <c r="B3475" s="162" t="s">
        <v>3668</v>
      </c>
      <c r="D3475" s="163">
        <v>17.2</v>
      </c>
      <c r="E3475" s="163" t="s">
        <v>195</v>
      </c>
      <c r="F3475" s="162">
        <v>2021</v>
      </c>
      <c r="G3475" s="164">
        <v>0</v>
      </c>
      <c r="H3475" s="164">
        <v>2970</v>
      </c>
      <c r="I3475" s="164">
        <v>1529</v>
      </c>
      <c r="J3475" s="164">
        <v>0</v>
      </c>
    </row>
    <row r="3476" spans="1:10" ht="14.5" x14ac:dyDescent="0.35">
      <c r="A3476" s="162">
        <v>35602</v>
      </c>
      <c r="B3476" s="162" t="s">
        <v>3669</v>
      </c>
      <c r="D3476" s="163">
        <v>19.100000000000001</v>
      </c>
      <c r="E3476" s="163" t="s">
        <v>195</v>
      </c>
      <c r="F3476" s="162">
        <v>2021</v>
      </c>
      <c r="G3476" s="164">
        <v>1633</v>
      </c>
      <c r="H3476" s="164">
        <v>27</v>
      </c>
      <c r="I3476" s="164">
        <v>10</v>
      </c>
      <c r="J3476" s="164">
        <v>0</v>
      </c>
    </row>
    <row r="3477" spans="1:10" ht="14.5" x14ac:dyDescent="0.35">
      <c r="A3477" s="162">
        <v>35602</v>
      </c>
      <c r="B3477" s="162" t="s">
        <v>3670</v>
      </c>
      <c r="D3477" s="163">
        <v>19.2</v>
      </c>
      <c r="E3477" s="163" t="s">
        <v>195</v>
      </c>
      <c r="F3477" s="162">
        <v>2021</v>
      </c>
      <c r="G3477" s="164">
        <v>25819</v>
      </c>
      <c r="H3477" s="164">
        <v>0</v>
      </c>
      <c r="I3477" s="164">
        <v>0</v>
      </c>
      <c r="J3477" s="164">
        <v>0</v>
      </c>
    </row>
    <row r="3478" spans="1:10" ht="14.5" x14ac:dyDescent="0.35">
      <c r="A3478" s="162">
        <v>35602</v>
      </c>
      <c r="B3478" s="162" t="s">
        <v>3671</v>
      </c>
      <c r="D3478" s="163">
        <v>19.3</v>
      </c>
      <c r="E3478" s="163" t="s">
        <v>195</v>
      </c>
      <c r="F3478" s="162">
        <v>2021</v>
      </c>
      <c r="G3478" s="164">
        <v>0</v>
      </c>
      <c r="H3478" s="164">
        <v>1124</v>
      </c>
      <c r="I3478" s="164">
        <v>194</v>
      </c>
      <c r="J3478" s="164">
        <v>0</v>
      </c>
    </row>
    <row r="3479" spans="1:10" ht="14.5" x14ac:dyDescent="0.35">
      <c r="A3479" s="162">
        <v>35602</v>
      </c>
      <c r="B3479" s="162" t="s">
        <v>3672</v>
      </c>
      <c r="D3479" s="163">
        <v>19.399999999999999</v>
      </c>
      <c r="E3479" s="163" t="s">
        <v>195</v>
      </c>
      <c r="F3479" s="162">
        <v>2021</v>
      </c>
      <c r="G3479" s="164">
        <v>536054</v>
      </c>
      <c r="H3479" s="164">
        <v>0</v>
      </c>
      <c r="I3479" s="164">
        <v>0</v>
      </c>
      <c r="J3479" s="164">
        <v>0</v>
      </c>
    </row>
    <row r="3480" spans="1:10" ht="14.5" x14ac:dyDescent="0.35">
      <c r="A3480" s="162">
        <v>35602</v>
      </c>
      <c r="B3480" s="162" t="s">
        <v>3673</v>
      </c>
      <c r="D3480" s="163">
        <v>21.1</v>
      </c>
      <c r="E3480" s="163" t="s">
        <v>195</v>
      </c>
      <c r="F3480" s="162">
        <v>2021</v>
      </c>
      <c r="G3480" s="164">
        <v>32388</v>
      </c>
      <c r="H3480" s="164">
        <v>32</v>
      </c>
      <c r="I3480" s="164">
        <v>13</v>
      </c>
      <c r="J3480" s="164">
        <v>0</v>
      </c>
    </row>
    <row r="3481" spans="1:10" ht="14.5" x14ac:dyDescent="0.35">
      <c r="A3481" s="162">
        <v>35602</v>
      </c>
      <c r="B3481" s="162" t="s">
        <v>3674</v>
      </c>
      <c r="D3481" s="163">
        <v>21.2</v>
      </c>
      <c r="E3481" s="163" t="s">
        <v>195</v>
      </c>
      <c r="F3481" s="162">
        <v>2021</v>
      </c>
      <c r="G3481" s="164">
        <v>34292</v>
      </c>
      <c r="H3481" s="164">
        <v>129</v>
      </c>
      <c r="I3481" s="164">
        <v>22</v>
      </c>
      <c r="J3481" s="164">
        <v>0</v>
      </c>
    </row>
    <row r="3482" spans="1:10" ht="14.5" x14ac:dyDescent="0.35">
      <c r="A3482" s="162">
        <v>35629</v>
      </c>
      <c r="B3482" s="162" t="s">
        <v>3675</v>
      </c>
      <c r="D3482" s="163">
        <v>1</v>
      </c>
      <c r="E3482" s="163" t="s">
        <v>195</v>
      </c>
      <c r="F3482" s="162">
        <v>2021</v>
      </c>
      <c r="G3482" s="164">
        <v>46596</v>
      </c>
      <c r="H3482" s="164">
        <v>423</v>
      </c>
      <c r="I3482" s="164">
        <v>39</v>
      </c>
      <c r="J3482" s="164">
        <v>22</v>
      </c>
    </row>
    <row r="3483" spans="1:10" ht="14.5" x14ac:dyDescent="0.35">
      <c r="A3483" s="162">
        <v>35629</v>
      </c>
      <c r="B3483" s="162" t="s">
        <v>3676</v>
      </c>
      <c r="D3483" s="163">
        <v>2.1</v>
      </c>
      <c r="E3483" s="163" t="s">
        <v>195</v>
      </c>
      <c r="F3483" s="162">
        <v>2021</v>
      </c>
      <c r="G3483" s="164">
        <v>120675</v>
      </c>
      <c r="H3483" s="164">
        <v>701</v>
      </c>
      <c r="I3483" s="164">
        <v>61</v>
      </c>
      <c r="J3483" s="164">
        <v>34</v>
      </c>
    </row>
    <row r="3484" spans="1:10" ht="14.5" x14ac:dyDescent="0.35">
      <c r="A3484" s="162">
        <v>35629</v>
      </c>
      <c r="B3484" s="162" t="s">
        <v>3677</v>
      </c>
      <c r="D3484" s="163">
        <v>5.0999999999999996</v>
      </c>
      <c r="E3484" s="163" t="s">
        <v>195</v>
      </c>
      <c r="F3484" s="162">
        <v>2021</v>
      </c>
      <c r="G3484" s="164">
        <v>534831</v>
      </c>
      <c r="H3484" s="164">
        <v>10580</v>
      </c>
      <c r="I3484" s="164">
        <v>1014</v>
      </c>
      <c r="J3484" s="164">
        <v>562</v>
      </c>
    </row>
    <row r="3485" spans="1:10" ht="14.5" x14ac:dyDescent="0.35">
      <c r="A3485" s="162">
        <v>35629</v>
      </c>
      <c r="B3485" s="162" t="s">
        <v>3678</v>
      </c>
      <c r="D3485" s="163">
        <v>5.2</v>
      </c>
      <c r="E3485" s="163" t="s">
        <v>195</v>
      </c>
      <c r="F3485" s="162">
        <v>2021</v>
      </c>
      <c r="G3485" s="164">
        <v>278544</v>
      </c>
      <c r="H3485" s="164">
        <v>3395</v>
      </c>
      <c r="I3485" s="164">
        <v>301</v>
      </c>
      <c r="J3485" s="164">
        <v>167</v>
      </c>
    </row>
    <row r="3486" spans="1:10" ht="14.5" x14ac:dyDescent="0.35">
      <c r="A3486" s="162">
        <v>35629</v>
      </c>
      <c r="B3486" s="162" t="s">
        <v>3679</v>
      </c>
      <c r="D3486" s="163">
        <v>9</v>
      </c>
      <c r="E3486" s="163" t="s">
        <v>195</v>
      </c>
      <c r="F3486" s="162">
        <v>2021</v>
      </c>
      <c r="G3486" s="164">
        <v>18386</v>
      </c>
      <c r="H3486" s="164">
        <v>85</v>
      </c>
      <c r="I3486" s="164">
        <v>9</v>
      </c>
      <c r="J3486" s="164">
        <v>5</v>
      </c>
    </row>
    <row r="3487" spans="1:10" ht="14.5" x14ac:dyDescent="0.35">
      <c r="A3487" s="162">
        <v>35629</v>
      </c>
      <c r="B3487" s="162" t="s">
        <v>3680</v>
      </c>
      <c r="D3487" s="163">
        <v>17.100000000000001</v>
      </c>
      <c r="E3487" s="163" t="s">
        <v>195</v>
      </c>
      <c r="F3487" s="162">
        <v>2021</v>
      </c>
      <c r="G3487" s="164">
        <v>293877</v>
      </c>
      <c r="H3487" s="164">
        <v>2096</v>
      </c>
      <c r="I3487" s="164">
        <v>187</v>
      </c>
      <c r="J3487" s="164">
        <v>104</v>
      </c>
    </row>
    <row r="3488" spans="1:10" ht="14.5" x14ac:dyDescent="0.35">
      <c r="A3488" s="162">
        <v>35629</v>
      </c>
      <c r="B3488" s="162" t="s">
        <v>3681</v>
      </c>
      <c r="D3488" s="163">
        <v>18</v>
      </c>
      <c r="E3488" s="163" t="s">
        <v>195</v>
      </c>
      <c r="F3488" s="162">
        <v>2021</v>
      </c>
      <c r="G3488" s="164">
        <v>37013</v>
      </c>
      <c r="H3488" s="164">
        <v>306</v>
      </c>
      <c r="I3488" s="164">
        <v>27</v>
      </c>
      <c r="J3488" s="164">
        <v>15</v>
      </c>
    </row>
    <row r="3489" spans="1:10" ht="14.5" x14ac:dyDescent="0.35">
      <c r="A3489" s="162">
        <v>35629</v>
      </c>
      <c r="B3489" s="162" t="s">
        <v>3682</v>
      </c>
      <c r="D3489" s="163">
        <v>19.3</v>
      </c>
      <c r="E3489" s="163" t="s">
        <v>195</v>
      </c>
      <c r="F3489" s="162">
        <v>2021</v>
      </c>
      <c r="G3489" s="164">
        <v>7736</v>
      </c>
      <c r="H3489" s="164">
        <v>7521</v>
      </c>
      <c r="I3489" s="164">
        <v>652</v>
      </c>
      <c r="J3489" s="164">
        <v>361</v>
      </c>
    </row>
    <row r="3490" spans="1:10" ht="14.5" x14ac:dyDescent="0.35">
      <c r="A3490" s="162">
        <v>35629</v>
      </c>
      <c r="B3490" s="162" t="s">
        <v>3683</v>
      </c>
      <c r="D3490" s="163">
        <v>19.399999999999999</v>
      </c>
      <c r="E3490" s="163" t="s">
        <v>195</v>
      </c>
      <c r="F3490" s="162">
        <v>2021</v>
      </c>
      <c r="G3490" s="164">
        <v>1468887</v>
      </c>
      <c r="H3490" s="164">
        <v>0</v>
      </c>
      <c r="I3490" s="164">
        <v>0</v>
      </c>
      <c r="J3490" s="164">
        <v>0</v>
      </c>
    </row>
    <row r="3491" spans="1:10" ht="14.5" x14ac:dyDescent="0.35">
      <c r="A3491" s="162">
        <v>35629</v>
      </c>
      <c r="B3491" s="162" t="s">
        <v>3684</v>
      </c>
      <c r="D3491" s="163">
        <v>21.2</v>
      </c>
      <c r="E3491" s="163" t="s">
        <v>195</v>
      </c>
      <c r="F3491" s="162">
        <v>2021</v>
      </c>
      <c r="G3491" s="164">
        <v>446489</v>
      </c>
      <c r="H3491" s="164">
        <v>3831</v>
      </c>
      <c r="I3491" s="164">
        <v>335</v>
      </c>
      <c r="J3491" s="164">
        <v>186</v>
      </c>
    </row>
    <row r="3492" spans="1:10" ht="14.5" x14ac:dyDescent="0.35">
      <c r="A3492" s="162">
        <v>35629</v>
      </c>
      <c r="B3492" s="162" t="s">
        <v>3685</v>
      </c>
      <c r="D3492" s="163">
        <v>23</v>
      </c>
      <c r="E3492" s="163" t="s">
        <v>195</v>
      </c>
      <c r="F3492" s="162">
        <v>2021</v>
      </c>
      <c r="G3492" s="164">
        <v>250</v>
      </c>
      <c r="H3492" s="164">
        <v>3</v>
      </c>
      <c r="I3492" s="164">
        <v>0</v>
      </c>
      <c r="J3492" s="164">
        <v>0</v>
      </c>
    </row>
    <row r="3493" spans="1:10" ht="14.5" x14ac:dyDescent="0.35">
      <c r="A3493" s="162">
        <v>35769</v>
      </c>
      <c r="B3493" s="162" t="s">
        <v>3686</v>
      </c>
      <c r="D3493" s="163">
        <v>17.100000000000001</v>
      </c>
      <c r="E3493" s="163" t="s">
        <v>195</v>
      </c>
      <c r="F3493" s="162">
        <v>2021</v>
      </c>
      <c r="G3493" s="164">
        <v>706260</v>
      </c>
      <c r="H3493" s="164">
        <v>37373</v>
      </c>
      <c r="I3493" s="164">
        <v>0</v>
      </c>
      <c r="J3493" s="164">
        <v>0</v>
      </c>
    </row>
    <row r="3494" spans="1:10" ht="14.5" x14ac:dyDescent="0.35">
      <c r="A3494" s="162">
        <v>35882</v>
      </c>
      <c r="B3494" s="162" t="s">
        <v>3687</v>
      </c>
      <c r="D3494" s="163">
        <v>19.100000000000001</v>
      </c>
      <c r="E3494" s="163" t="s">
        <v>195</v>
      </c>
      <c r="F3494" s="162">
        <v>2021</v>
      </c>
      <c r="G3494" s="164">
        <v>646180</v>
      </c>
      <c r="H3494" s="164">
        <v>6514019</v>
      </c>
      <c r="I3494" s="164">
        <v>414373</v>
      </c>
      <c r="J3494" s="164">
        <v>182907</v>
      </c>
    </row>
    <row r="3495" spans="1:10" ht="14.5" x14ac:dyDescent="0.35">
      <c r="A3495" s="162">
        <v>35882</v>
      </c>
      <c r="B3495" s="162" t="s">
        <v>3688</v>
      </c>
      <c r="D3495" s="163">
        <v>19.2</v>
      </c>
      <c r="E3495" s="163" t="s">
        <v>195</v>
      </c>
      <c r="F3495" s="162">
        <v>2021</v>
      </c>
      <c r="G3495" s="164">
        <v>9038672</v>
      </c>
      <c r="H3495" s="164">
        <v>0</v>
      </c>
      <c r="I3495" s="164">
        <v>0</v>
      </c>
      <c r="J3495" s="164">
        <v>0</v>
      </c>
    </row>
    <row r="3496" spans="1:10" ht="14.5" x14ac:dyDescent="0.35">
      <c r="A3496" s="162">
        <v>35882</v>
      </c>
      <c r="B3496" s="162" t="s">
        <v>3689</v>
      </c>
      <c r="D3496" s="163">
        <v>21.1</v>
      </c>
      <c r="E3496" s="163" t="s">
        <v>195</v>
      </c>
      <c r="F3496" s="162">
        <v>2021</v>
      </c>
      <c r="G3496" s="164">
        <v>10350000</v>
      </c>
      <c r="H3496" s="164">
        <v>4375547</v>
      </c>
      <c r="I3496" s="164">
        <v>278339</v>
      </c>
      <c r="J3496" s="164">
        <v>122317</v>
      </c>
    </row>
    <row r="3497" spans="1:10" ht="14.5" x14ac:dyDescent="0.35">
      <c r="A3497" s="162">
        <v>35904</v>
      </c>
      <c r="B3497" s="162" t="s">
        <v>3690</v>
      </c>
      <c r="D3497" s="163">
        <v>11</v>
      </c>
      <c r="E3497" s="163" t="s">
        <v>195</v>
      </c>
      <c r="F3497" s="162">
        <v>2021</v>
      </c>
      <c r="G3497" s="164">
        <v>9758815</v>
      </c>
      <c r="H3497" s="164">
        <v>41464</v>
      </c>
      <c r="I3497" s="164">
        <v>0</v>
      </c>
      <c r="J3497" s="164">
        <v>12818</v>
      </c>
    </row>
    <row r="3498" spans="1:10" ht="14.5" x14ac:dyDescent="0.35">
      <c r="A3498" s="162">
        <v>36064</v>
      </c>
      <c r="B3498" s="162" t="s">
        <v>3691</v>
      </c>
      <c r="D3498" s="163">
        <v>1</v>
      </c>
      <c r="E3498" s="163" t="s">
        <v>195</v>
      </c>
      <c r="F3498" s="162">
        <v>2021</v>
      </c>
      <c r="G3498" s="164">
        <v>132278</v>
      </c>
      <c r="H3498" s="164">
        <v>2323</v>
      </c>
      <c r="I3498" s="164">
        <v>59</v>
      </c>
      <c r="J3498" s="164">
        <v>131</v>
      </c>
    </row>
    <row r="3499" spans="1:10" ht="14.5" x14ac:dyDescent="0.35">
      <c r="A3499" s="162">
        <v>36064</v>
      </c>
      <c r="B3499" s="162" t="s">
        <v>3692</v>
      </c>
      <c r="D3499" s="163">
        <v>2.1</v>
      </c>
      <c r="E3499" s="163" t="s">
        <v>195</v>
      </c>
      <c r="F3499" s="162">
        <v>2021</v>
      </c>
      <c r="G3499" s="164">
        <v>473364</v>
      </c>
      <c r="H3499" s="164">
        <v>3544</v>
      </c>
      <c r="I3499" s="164">
        <v>109</v>
      </c>
      <c r="J3499" s="164">
        <v>251</v>
      </c>
    </row>
    <row r="3500" spans="1:10" ht="14.5" x14ac:dyDescent="0.35">
      <c r="A3500" s="162">
        <v>36064</v>
      </c>
      <c r="B3500" s="162" t="s">
        <v>3693</v>
      </c>
      <c r="D3500" s="163">
        <v>5.0999999999999996</v>
      </c>
      <c r="E3500" s="163" t="s">
        <v>195</v>
      </c>
      <c r="F3500" s="162">
        <v>2021</v>
      </c>
      <c r="G3500" s="164">
        <v>5056892</v>
      </c>
      <c r="H3500" s="164">
        <v>75349</v>
      </c>
      <c r="I3500" s="164">
        <v>2980</v>
      </c>
      <c r="J3500" s="164">
        <v>7532</v>
      </c>
    </row>
    <row r="3501" spans="1:10" ht="14.5" x14ac:dyDescent="0.35">
      <c r="A3501" s="162">
        <v>36064</v>
      </c>
      <c r="B3501" s="162" t="s">
        <v>3694</v>
      </c>
      <c r="D3501" s="163">
        <v>5.2</v>
      </c>
      <c r="E3501" s="163" t="s">
        <v>195</v>
      </c>
      <c r="F3501" s="162">
        <v>2021</v>
      </c>
      <c r="G3501" s="164">
        <v>3155883</v>
      </c>
      <c r="H3501" s="164">
        <v>54583</v>
      </c>
      <c r="I3501" s="164">
        <v>2733</v>
      </c>
      <c r="J3501" s="164">
        <v>5523</v>
      </c>
    </row>
    <row r="3502" spans="1:10" ht="14.5" x14ac:dyDescent="0.35">
      <c r="A3502" s="162">
        <v>36064</v>
      </c>
      <c r="B3502" s="162" t="s">
        <v>3695</v>
      </c>
      <c r="D3502" s="163">
        <v>9</v>
      </c>
      <c r="E3502" s="163" t="s">
        <v>195</v>
      </c>
      <c r="F3502" s="162">
        <v>2021</v>
      </c>
      <c r="G3502" s="164">
        <v>8299</v>
      </c>
      <c r="H3502" s="164">
        <v>328</v>
      </c>
      <c r="I3502" s="164">
        <v>16</v>
      </c>
      <c r="J3502" s="164">
        <v>23</v>
      </c>
    </row>
    <row r="3503" spans="1:10" ht="14.5" x14ac:dyDescent="0.35">
      <c r="A3503" s="162">
        <v>36064</v>
      </c>
      <c r="B3503" s="162" t="s">
        <v>3696</v>
      </c>
      <c r="D3503" s="163">
        <v>17.100000000000001</v>
      </c>
      <c r="E3503" s="163" t="s">
        <v>195</v>
      </c>
      <c r="F3503" s="162">
        <v>2021</v>
      </c>
      <c r="G3503" s="164">
        <v>460098</v>
      </c>
      <c r="H3503" s="164">
        <v>4706</v>
      </c>
      <c r="I3503" s="164">
        <v>158</v>
      </c>
      <c r="J3503" s="164">
        <v>353</v>
      </c>
    </row>
    <row r="3504" spans="1:10" ht="14.5" x14ac:dyDescent="0.35">
      <c r="A3504" s="162">
        <v>36064</v>
      </c>
      <c r="B3504" s="162" t="s">
        <v>3697</v>
      </c>
      <c r="D3504" s="163">
        <v>17.2</v>
      </c>
      <c r="E3504" s="163" t="s">
        <v>195</v>
      </c>
      <c r="F3504" s="162">
        <v>2021</v>
      </c>
      <c r="G3504" s="164">
        <v>734</v>
      </c>
      <c r="H3504" s="164">
        <v>302</v>
      </c>
      <c r="I3504" s="164">
        <v>16</v>
      </c>
      <c r="J3504" s="164">
        <v>22</v>
      </c>
    </row>
    <row r="3505" spans="1:10" ht="14.5" x14ac:dyDescent="0.35">
      <c r="A3505" s="162">
        <v>36064</v>
      </c>
      <c r="B3505" s="162" t="s">
        <v>3698</v>
      </c>
      <c r="D3505" s="163">
        <v>18</v>
      </c>
      <c r="E3505" s="163" t="s">
        <v>195</v>
      </c>
      <c r="F3505" s="162">
        <v>2021</v>
      </c>
      <c r="G3505" s="164">
        <v>177147</v>
      </c>
      <c r="H3505" s="164">
        <v>1801</v>
      </c>
      <c r="I3505" s="164">
        <v>61</v>
      </c>
      <c r="J3505" s="164">
        <v>157</v>
      </c>
    </row>
    <row r="3506" spans="1:10" ht="14.5" x14ac:dyDescent="0.35">
      <c r="A3506" s="162">
        <v>36064</v>
      </c>
      <c r="B3506" s="162" t="s">
        <v>3699</v>
      </c>
      <c r="D3506" s="163">
        <v>19.3</v>
      </c>
      <c r="E3506" s="163" t="s">
        <v>195</v>
      </c>
      <c r="F3506" s="162">
        <v>2021</v>
      </c>
      <c r="G3506" s="164">
        <v>2546</v>
      </c>
      <c r="H3506" s="164">
        <v>5072</v>
      </c>
      <c r="I3506" s="164">
        <v>278</v>
      </c>
      <c r="J3506" s="164">
        <v>572</v>
      </c>
    </row>
    <row r="3507" spans="1:10" ht="14.5" x14ac:dyDescent="0.35">
      <c r="A3507" s="162">
        <v>36064</v>
      </c>
      <c r="B3507" s="162" t="s">
        <v>3700</v>
      </c>
      <c r="D3507" s="163">
        <v>19.399999999999999</v>
      </c>
      <c r="E3507" s="163" t="s">
        <v>195</v>
      </c>
      <c r="F3507" s="162">
        <v>2021</v>
      </c>
      <c r="G3507" s="164">
        <v>1071709</v>
      </c>
      <c r="H3507" s="164">
        <v>0</v>
      </c>
      <c r="I3507" s="164">
        <v>0</v>
      </c>
      <c r="J3507" s="164">
        <v>0</v>
      </c>
    </row>
    <row r="3508" spans="1:10" ht="14.5" x14ac:dyDescent="0.35">
      <c r="A3508" s="162">
        <v>36064</v>
      </c>
      <c r="B3508" s="162" t="s">
        <v>3701</v>
      </c>
      <c r="D3508" s="163">
        <v>21.2</v>
      </c>
      <c r="E3508" s="163" t="s">
        <v>195</v>
      </c>
      <c r="F3508" s="162">
        <v>2021</v>
      </c>
      <c r="G3508" s="164">
        <v>246504</v>
      </c>
      <c r="H3508" s="164">
        <v>959</v>
      </c>
      <c r="I3508" s="164">
        <v>51</v>
      </c>
      <c r="J3508" s="164">
        <v>103</v>
      </c>
    </row>
    <row r="3509" spans="1:10" ht="14.5" x14ac:dyDescent="0.35">
      <c r="A3509" s="162">
        <v>36137</v>
      </c>
      <c r="B3509" s="162" t="s">
        <v>3702</v>
      </c>
      <c r="D3509" s="163">
        <v>4</v>
      </c>
      <c r="E3509" s="163" t="s">
        <v>195</v>
      </c>
      <c r="F3509" s="162">
        <v>2021</v>
      </c>
      <c r="G3509" s="164">
        <v>9529770</v>
      </c>
      <c r="H3509" s="164">
        <v>141177</v>
      </c>
      <c r="I3509" s="164">
        <v>6266</v>
      </c>
      <c r="J3509" s="164">
        <v>13946</v>
      </c>
    </row>
    <row r="3510" spans="1:10" ht="14.5" x14ac:dyDescent="0.35">
      <c r="A3510" s="162">
        <v>36137</v>
      </c>
      <c r="B3510" s="162" t="s">
        <v>3703</v>
      </c>
      <c r="D3510" s="163">
        <v>9</v>
      </c>
      <c r="E3510" s="163" t="s">
        <v>195</v>
      </c>
      <c r="F3510" s="162">
        <v>2021</v>
      </c>
      <c r="G3510" s="164">
        <v>35832</v>
      </c>
      <c r="H3510" s="164">
        <v>967</v>
      </c>
      <c r="I3510" s="164">
        <v>50</v>
      </c>
      <c r="J3510" s="164">
        <v>111</v>
      </c>
    </row>
    <row r="3511" spans="1:10" ht="14.5" x14ac:dyDescent="0.35">
      <c r="A3511" s="162">
        <v>36137</v>
      </c>
      <c r="B3511" s="162" t="s">
        <v>3704</v>
      </c>
      <c r="D3511" s="163">
        <v>17.100000000000001</v>
      </c>
      <c r="E3511" s="163" t="s">
        <v>195</v>
      </c>
      <c r="F3511" s="162">
        <v>2021</v>
      </c>
      <c r="G3511" s="164">
        <v>6739</v>
      </c>
      <c r="H3511" s="164">
        <v>582</v>
      </c>
      <c r="I3511" s="164">
        <v>34</v>
      </c>
      <c r="J3511" s="164">
        <v>75</v>
      </c>
    </row>
    <row r="3512" spans="1:10" ht="14.5" x14ac:dyDescent="0.35">
      <c r="A3512" s="162">
        <v>36145</v>
      </c>
      <c r="B3512" s="162" t="s">
        <v>3705</v>
      </c>
      <c r="D3512" s="163">
        <v>4</v>
      </c>
      <c r="E3512" s="163" t="s">
        <v>195</v>
      </c>
      <c r="F3512" s="162">
        <v>2021</v>
      </c>
      <c r="G3512" s="164">
        <v>1187133</v>
      </c>
      <c r="H3512" s="164">
        <v>58450</v>
      </c>
      <c r="I3512" s="164">
        <v>1516</v>
      </c>
      <c r="J3512" s="164">
        <v>3375</v>
      </c>
    </row>
    <row r="3513" spans="1:10" ht="14.5" x14ac:dyDescent="0.35">
      <c r="A3513" s="162">
        <v>36145</v>
      </c>
      <c r="B3513" s="162" t="s">
        <v>3706</v>
      </c>
      <c r="D3513" s="163">
        <v>9</v>
      </c>
      <c r="E3513" s="163" t="s">
        <v>195</v>
      </c>
      <c r="F3513" s="162">
        <v>2021</v>
      </c>
      <c r="G3513" s="164">
        <v>4705</v>
      </c>
      <c r="H3513" s="164">
        <v>310</v>
      </c>
      <c r="I3513" s="164">
        <v>11</v>
      </c>
      <c r="J3513" s="164">
        <v>25</v>
      </c>
    </row>
    <row r="3514" spans="1:10" ht="14.5" x14ac:dyDescent="0.35">
      <c r="A3514" s="162">
        <v>36145</v>
      </c>
      <c r="B3514" s="162" t="s">
        <v>3707</v>
      </c>
      <c r="D3514" s="163">
        <v>17.100000000000001</v>
      </c>
      <c r="E3514" s="163" t="s">
        <v>195</v>
      </c>
      <c r="F3514" s="162">
        <v>2021</v>
      </c>
      <c r="G3514" s="164">
        <v>1471</v>
      </c>
      <c r="H3514" s="164">
        <v>232</v>
      </c>
      <c r="I3514" s="164">
        <v>6</v>
      </c>
      <c r="J3514" s="164">
        <v>13</v>
      </c>
    </row>
    <row r="3515" spans="1:10" ht="14.5" x14ac:dyDescent="0.35">
      <c r="A3515" s="162">
        <v>36145</v>
      </c>
      <c r="B3515" s="162" t="s">
        <v>3708</v>
      </c>
      <c r="D3515" s="163">
        <v>19.100000000000001</v>
      </c>
      <c r="E3515" s="163" t="s">
        <v>195</v>
      </c>
      <c r="F3515" s="162">
        <v>2021</v>
      </c>
      <c r="G3515" s="164">
        <v>10152</v>
      </c>
      <c r="H3515" s="164">
        <v>112828</v>
      </c>
      <c r="I3515" s="164">
        <v>3176</v>
      </c>
      <c r="J3515" s="164">
        <v>7070</v>
      </c>
    </row>
    <row r="3516" spans="1:10" ht="14.5" x14ac:dyDescent="0.35">
      <c r="A3516" s="162">
        <v>36145</v>
      </c>
      <c r="B3516" s="162" t="s">
        <v>3709</v>
      </c>
      <c r="D3516" s="163">
        <v>19.2</v>
      </c>
      <c r="E3516" s="163" t="s">
        <v>195</v>
      </c>
      <c r="F3516" s="162">
        <v>2021</v>
      </c>
      <c r="G3516" s="164">
        <v>154248</v>
      </c>
      <c r="H3516" s="164">
        <v>0</v>
      </c>
      <c r="I3516" s="164">
        <v>0</v>
      </c>
      <c r="J3516" s="164">
        <v>0</v>
      </c>
    </row>
    <row r="3517" spans="1:10" ht="14.5" x14ac:dyDescent="0.35">
      <c r="A3517" s="162">
        <v>36145</v>
      </c>
      <c r="B3517" s="162" t="s">
        <v>3710</v>
      </c>
      <c r="D3517" s="163">
        <v>21.1</v>
      </c>
      <c r="E3517" s="163" t="s">
        <v>195</v>
      </c>
      <c r="F3517" s="162">
        <v>2021</v>
      </c>
      <c r="G3517" s="164">
        <v>124136</v>
      </c>
      <c r="H3517" s="164">
        <v>80152</v>
      </c>
      <c r="I3517" s="164">
        <v>2303</v>
      </c>
      <c r="J3517" s="164">
        <v>5127</v>
      </c>
    </row>
    <row r="3518" spans="1:10" ht="14.5" x14ac:dyDescent="0.35">
      <c r="A3518" s="162">
        <v>36226</v>
      </c>
      <c r="B3518" s="162" t="s">
        <v>3711</v>
      </c>
      <c r="D3518" s="163">
        <v>23</v>
      </c>
      <c r="E3518" s="163" t="s">
        <v>195</v>
      </c>
      <c r="F3518" s="162">
        <v>2021</v>
      </c>
      <c r="G3518" s="164">
        <v>4244</v>
      </c>
      <c r="H3518" s="164">
        <v>82</v>
      </c>
      <c r="I3518" s="164">
        <v>0</v>
      </c>
      <c r="J3518" s="164">
        <v>0</v>
      </c>
    </row>
    <row r="3519" spans="1:10" ht="14.5" x14ac:dyDescent="0.35">
      <c r="A3519" s="162">
        <v>36226</v>
      </c>
      <c r="B3519" s="162" t="s">
        <v>3712</v>
      </c>
      <c r="D3519" s="163">
        <v>24</v>
      </c>
      <c r="E3519" s="163" t="s">
        <v>195</v>
      </c>
      <c r="F3519" s="162">
        <v>2021</v>
      </c>
      <c r="G3519" s="164">
        <v>436837</v>
      </c>
      <c r="H3519" s="164">
        <v>9179</v>
      </c>
      <c r="I3519" s="164">
        <v>0</v>
      </c>
      <c r="J3519" s="164">
        <v>3351</v>
      </c>
    </row>
    <row r="3520" spans="1:10" ht="14.5" x14ac:dyDescent="0.35">
      <c r="A3520" s="162">
        <v>36234</v>
      </c>
      <c r="B3520" s="162" t="s">
        <v>3713</v>
      </c>
      <c r="D3520" s="163">
        <v>11</v>
      </c>
      <c r="E3520" s="163" t="s">
        <v>195</v>
      </c>
      <c r="F3520" s="162">
        <v>2021</v>
      </c>
      <c r="G3520" s="164">
        <v>518643</v>
      </c>
      <c r="H3520" s="164">
        <v>15107</v>
      </c>
      <c r="I3520" s="164">
        <v>658</v>
      </c>
      <c r="J3520" s="164">
        <v>1161</v>
      </c>
    </row>
    <row r="3521" spans="1:10" ht="14.5" x14ac:dyDescent="0.35">
      <c r="A3521" s="162">
        <v>36234</v>
      </c>
      <c r="B3521" s="162" t="s">
        <v>3714</v>
      </c>
      <c r="D3521" s="163">
        <v>17.2</v>
      </c>
      <c r="E3521" s="163" t="s">
        <v>195</v>
      </c>
      <c r="F3521" s="162">
        <v>2021</v>
      </c>
      <c r="G3521" s="164">
        <v>609387</v>
      </c>
      <c r="H3521" s="164">
        <v>4043</v>
      </c>
      <c r="I3521" s="164">
        <v>176</v>
      </c>
      <c r="J3521" s="164">
        <v>311</v>
      </c>
    </row>
    <row r="3522" spans="1:10" ht="14.5" x14ac:dyDescent="0.35">
      <c r="A3522" s="162">
        <v>36234</v>
      </c>
      <c r="B3522" s="162" t="s">
        <v>3715</v>
      </c>
      <c r="D3522" s="163">
        <v>19.3</v>
      </c>
      <c r="E3522" s="163" t="s">
        <v>195</v>
      </c>
      <c r="F3522" s="162">
        <v>2021</v>
      </c>
      <c r="G3522" s="164">
        <v>0</v>
      </c>
      <c r="H3522" s="164">
        <v>6363</v>
      </c>
      <c r="I3522" s="164">
        <v>277</v>
      </c>
      <c r="J3522" s="164">
        <v>489</v>
      </c>
    </row>
    <row r="3523" spans="1:10" ht="14.5" x14ac:dyDescent="0.35">
      <c r="A3523" s="162">
        <v>36234</v>
      </c>
      <c r="B3523" s="162" t="s">
        <v>3716</v>
      </c>
      <c r="D3523" s="163">
        <v>19.399999999999999</v>
      </c>
      <c r="E3523" s="163" t="s">
        <v>195</v>
      </c>
      <c r="F3523" s="162">
        <v>2021</v>
      </c>
      <c r="G3523" s="164">
        <v>451143</v>
      </c>
      <c r="H3523" s="164">
        <v>0</v>
      </c>
      <c r="I3523" s="164">
        <v>0</v>
      </c>
      <c r="J3523" s="164">
        <v>0</v>
      </c>
    </row>
    <row r="3524" spans="1:10" ht="14.5" x14ac:dyDescent="0.35">
      <c r="A3524" s="162">
        <v>36307</v>
      </c>
      <c r="B3524" s="162" t="s">
        <v>3717</v>
      </c>
      <c r="D3524" s="163">
        <v>17.100000000000001</v>
      </c>
      <c r="E3524" s="163" t="s">
        <v>195</v>
      </c>
      <c r="F3524" s="162">
        <v>2021</v>
      </c>
      <c r="G3524" s="164">
        <v>2819394</v>
      </c>
      <c r="H3524" s="164">
        <v>22372</v>
      </c>
      <c r="I3524" s="164">
        <v>0</v>
      </c>
      <c r="J3524" s="164">
        <v>5070</v>
      </c>
    </row>
    <row r="3525" spans="1:10" ht="14.5" x14ac:dyDescent="0.35">
      <c r="A3525" s="162">
        <v>36307</v>
      </c>
      <c r="B3525" s="162" t="s">
        <v>3718</v>
      </c>
      <c r="D3525" s="163">
        <v>19.3</v>
      </c>
      <c r="E3525" s="163" t="s">
        <v>195</v>
      </c>
      <c r="F3525" s="162">
        <v>2021</v>
      </c>
      <c r="G3525" s="164">
        <v>17926</v>
      </c>
      <c r="H3525" s="164">
        <v>22602</v>
      </c>
      <c r="I3525" s="164">
        <v>0</v>
      </c>
      <c r="J3525" s="164">
        <v>2955</v>
      </c>
    </row>
    <row r="3526" spans="1:10" ht="14.5" x14ac:dyDescent="0.35">
      <c r="A3526" s="162">
        <v>36307</v>
      </c>
      <c r="B3526" s="162" t="s">
        <v>3719</v>
      </c>
      <c r="D3526" s="163">
        <v>19.399999999999999</v>
      </c>
      <c r="E3526" s="163" t="s">
        <v>195</v>
      </c>
      <c r="F3526" s="162">
        <v>2021</v>
      </c>
      <c r="G3526" s="164">
        <v>2160654</v>
      </c>
      <c r="H3526" s="164">
        <v>0</v>
      </c>
      <c r="I3526" s="164">
        <v>0</v>
      </c>
      <c r="J3526" s="164">
        <v>0</v>
      </c>
    </row>
    <row r="3527" spans="1:10" ht="14.5" x14ac:dyDescent="0.35">
      <c r="A3527" s="162">
        <v>36307</v>
      </c>
      <c r="B3527" s="162" t="s">
        <v>3720</v>
      </c>
      <c r="D3527" s="163">
        <v>21.2</v>
      </c>
      <c r="E3527" s="163" t="s">
        <v>195</v>
      </c>
      <c r="F3527" s="162">
        <v>2021</v>
      </c>
      <c r="G3527" s="164">
        <v>301180</v>
      </c>
      <c r="H3527" s="164">
        <v>3140</v>
      </c>
      <c r="I3527" s="164">
        <v>0</v>
      </c>
      <c r="J3527" s="164">
        <v>411</v>
      </c>
    </row>
    <row r="3528" spans="1:10" ht="14.5" x14ac:dyDescent="0.35">
      <c r="A3528" s="162">
        <v>36307</v>
      </c>
      <c r="B3528" s="162" t="s">
        <v>3721</v>
      </c>
      <c r="D3528" s="163">
        <v>24</v>
      </c>
      <c r="E3528" s="163" t="s">
        <v>195</v>
      </c>
      <c r="F3528" s="162">
        <v>2021</v>
      </c>
      <c r="G3528" s="164">
        <v>994175</v>
      </c>
      <c r="H3528" s="164">
        <v>15475</v>
      </c>
      <c r="I3528" s="164">
        <v>0</v>
      </c>
      <c r="J3528" s="164">
        <v>-156</v>
      </c>
    </row>
    <row r="3529" spans="1:10" ht="14.5" x14ac:dyDescent="0.35">
      <c r="A3529" s="162">
        <v>36331</v>
      </c>
      <c r="B3529" s="162" t="s">
        <v>3722</v>
      </c>
      <c r="D3529" s="163">
        <v>17.2</v>
      </c>
      <c r="E3529" s="163" t="s">
        <v>195</v>
      </c>
      <c r="F3529" s="162">
        <v>2021</v>
      </c>
      <c r="G3529" s="164">
        <v>21540361</v>
      </c>
      <c r="H3529" s="164">
        <v>21540</v>
      </c>
      <c r="I3529" s="164">
        <v>0</v>
      </c>
      <c r="J3529" s="164">
        <v>3344</v>
      </c>
    </row>
    <row r="3530" spans="1:10" ht="14.5" x14ac:dyDescent="0.35">
      <c r="A3530" s="162">
        <v>36340</v>
      </c>
      <c r="B3530" s="162" t="s">
        <v>3723</v>
      </c>
      <c r="D3530" s="163">
        <v>17.100000000000001</v>
      </c>
      <c r="E3530" s="163" t="s">
        <v>195</v>
      </c>
      <c r="F3530" s="162">
        <v>2021</v>
      </c>
      <c r="G3530" s="164">
        <v>13891</v>
      </c>
      <c r="H3530" s="164">
        <v>1051</v>
      </c>
      <c r="I3530" s="164">
        <v>91</v>
      </c>
      <c r="J3530" s="164">
        <v>240</v>
      </c>
    </row>
    <row r="3531" spans="1:10" ht="14.5" x14ac:dyDescent="0.35">
      <c r="A3531" s="162">
        <v>36340</v>
      </c>
      <c r="B3531" s="162" t="s">
        <v>3724</v>
      </c>
      <c r="D3531" s="163">
        <v>17.2</v>
      </c>
      <c r="E3531" s="163" t="s">
        <v>195</v>
      </c>
      <c r="F3531" s="162">
        <v>2021</v>
      </c>
      <c r="G3531" s="164">
        <v>672953</v>
      </c>
      <c r="H3531" s="164">
        <v>34001</v>
      </c>
      <c r="I3531" s="164">
        <v>2956</v>
      </c>
      <c r="J3531" s="164">
        <v>7764</v>
      </c>
    </row>
    <row r="3532" spans="1:10" ht="14.5" x14ac:dyDescent="0.35">
      <c r="A3532" s="162">
        <v>36463</v>
      </c>
      <c r="B3532" s="162" t="s">
        <v>3725</v>
      </c>
      <c r="D3532" s="163">
        <v>4</v>
      </c>
      <c r="E3532" s="163" t="s">
        <v>195</v>
      </c>
      <c r="F3532" s="162">
        <v>2021</v>
      </c>
      <c r="G3532" s="164">
        <v>1980</v>
      </c>
      <c r="H3532" s="164">
        <v>10</v>
      </c>
      <c r="I3532" s="164">
        <v>0</v>
      </c>
      <c r="J3532" s="164">
        <v>1</v>
      </c>
    </row>
    <row r="3533" spans="1:10" ht="14.5" x14ac:dyDescent="0.35">
      <c r="A3533" s="162">
        <v>36463</v>
      </c>
      <c r="B3533" s="162" t="s">
        <v>3726</v>
      </c>
      <c r="D3533" s="163">
        <v>9</v>
      </c>
      <c r="E3533" s="163" t="s">
        <v>195</v>
      </c>
      <c r="F3533" s="162">
        <v>2021</v>
      </c>
      <c r="G3533" s="164">
        <v>48301</v>
      </c>
      <c r="H3533" s="164">
        <v>205</v>
      </c>
      <c r="I3533" s="164">
        <v>8</v>
      </c>
      <c r="J3533" s="164">
        <v>18</v>
      </c>
    </row>
    <row r="3534" spans="1:10" ht="14.5" x14ac:dyDescent="0.35">
      <c r="A3534" s="162">
        <v>36560</v>
      </c>
      <c r="B3534" s="162" t="s">
        <v>3727</v>
      </c>
      <c r="D3534" s="163">
        <v>1</v>
      </c>
      <c r="E3534" s="163" t="s">
        <v>195</v>
      </c>
      <c r="F3534" s="162">
        <v>2021</v>
      </c>
      <c r="G3534" s="164">
        <v>8853469</v>
      </c>
      <c r="H3534" s="164">
        <v>10226</v>
      </c>
      <c r="I3534" s="164">
        <v>350</v>
      </c>
      <c r="J3534" s="164">
        <v>87</v>
      </c>
    </row>
    <row r="3535" spans="1:10" ht="14.5" x14ac:dyDescent="0.35">
      <c r="A3535" s="162">
        <v>36560</v>
      </c>
      <c r="B3535" s="162" t="s">
        <v>3728</v>
      </c>
      <c r="D3535" s="163">
        <v>2.1</v>
      </c>
      <c r="E3535" s="163" t="s">
        <v>195</v>
      </c>
      <c r="F3535" s="162">
        <v>2021</v>
      </c>
      <c r="G3535" s="164">
        <v>7671557</v>
      </c>
      <c r="H3535" s="164">
        <v>8948</v>
      </c>
      <c r="I3535" s="164">
        <v>306</v>
      </c>
      <c r="J3535" s="164">
        <v>76</v>
      </c>
    </row>
    <row r="3536" spans="1:10" ht="14.5" x14ac:dyDescent="0.35">
      <c r="A3536" s="162">
        <v>36560</v>
      </c>
      <c r="B3536" s="162" t="s">
        <v>3729</v>
      </c>
      <c r="D3536" s="163">
        <v>4</v>
      </c>
      <c r="E3536" s="163" t="s">
        <v>195</v>
      </c>
      <c r="F3536" s="162">
        <v>2021</v>
      </c>
      <c r="G3536" s="164">
        <v>23897079</v>
      </c>
      <c r="H3536" s="164">
        <v>97646</v>
      </c>
      <c r="I3536" s="164">
        <v>3338</v>
      </c>
      <c r="J3536" s="164">
        <v>835</v>
      </c>
    </row>
    <row r="3537" spans="1:10" ht="14.5" x14ac:dyDescent="0.35">
      <c r="A3537" s="162">
        <v>36560</v>
      </c>
      <c r="B3537" s="162" t="s">
        <v>3730</v>
      </c>
      <c r="D3537" s="163">
        <v>9</v>
      </c>
      <c r="E3537" s="163" t="s">
        <v>195</v>
      </c>
      <c r="F3537" s="162">
        <v>2021</v>
      </c>
      <c r="G3537" s="164">
        <v>54392</v>
      </c>
      <c r="H3537" s="164">
        <v>215</v>
      </c>
      <c r="I3537" s="164">
        <v>7</v>
      </c>
      <c r="J3537" s="164">
        <v>2</v>
      </c>
    </row>
    <row r="3538" spans="1:10" ht="14.5" x14ac:dyDescent="0.35">
      <c r="A3538" s="162">
        <v>36560</v>
      </c>
      <c r="B3538" s="162" t="s">
        <v>3731</v>
      </c>
      <c r="D3538" s="163">
        <v>17.100000000000001</v>
      </c>
      <c r="E3538" s="163" t="s">
        <v>195</v>
      </c>
      <c r="F3538" s="162">
        <v>2021</v>
      </c>
      <c r="G3538" s="164">
        <v>441729</v>
      </c>
      <c r="H3538" s="164">
        <v>525</v>
      </c>
      <c r="I3538" s="164">
        <v>18</v>
      </c>
      <c r="J3538" s="164">
        <v>4</v>
      </c>
    </row>
    <row r="3539" spans="1:10" ht="14.5" x14ac:dyDescent="0.35">
      <c r="A3539" s="162">
        <v>36684</v>
      </c>
      <c r="B3539" s="162" t="s">
        <v>3732</v>
      </c>
      <c r="D3539" s="163">
        <v>5.0999999999999996</v>
      </c>
      <c r="E3539" s="163" t="s">
        <v>195</v>
      </c>
      <c r="F3539" s="162">
        <v>2021</v>
      </c>
      <c r="G3539" s="164">
        <v>24385</v>
      </c>
      <c r="H3539" s="164">
        <v>2568</v>
      </c>
      <c r="I3539" s="164">
        <v>98</v>
      </c>
      <c r="J3539" s="164">
        <v>313</v>
      </c>
    </row>
    <row r="3540" spans="1:10" ht="14.5" x14ac:dyDescent="0.35">
      <c r="A3540" s="162">
        <v>36684</v>
      </c>
      <c r="B3540" s="162" t="s">
        <v>3733</v>
      </c>
      <c r="D3540" s="163">
        <v>17.100000000000001</v>
      </c>
      <c r="E3540" s="163" t="s">
        <v>195</v>
      </c>
      <c r="F3540" s="162">
        <v>2021</v>
      </c>
      <c r="G3540" s="164">
        <v>90979</v>
      </c>
      <c r="H3540" s="164">
        <v>1024</v>
      </c>
      <c r="I3540" s="164">
        <v>31</v>
      </c>
      <c r="J3540" s="164">
        <v>66</v>
      </c>
    </row>
    <row r="3541" spans="1:10" ht="14.5" x14ac:dyDescent="0.35">
      <c r="A3541" s="162">
        <v>36684</v>
      </c>
      <c r="B3541" s="162" t="s">
        <v>3734</v>
      </c>
      <c r="D3541" s="163">
        <v>19.100000000000001</v>
      </c>
      <c r="E3541" s="163" t="s">
        <v>195</v>
      </c>
      <c r="F3541" s="162">
        <v>2021</v>
      </c>
      <c r="G3541" s="164">
        <v>9185</v>
      </c>
      <c r="H3541" s="164">
        <v>2276</v>
      </c>
      <c r="I3541" s="164">
        <v>168</v>
      </c>
      <c r="J3541" s="164">
        <v>571</v>
      </c>
    </row>
    <row r="3542" spans="1:10" ht="14.5" x14ac:dyDescent="0.35">
      <c r="A3542" s="162">
        <v>36684</v>
      </c>
      <c r="B3542" s="162" t="s">
        <v>3735</v>
      </c>
      <c r="D3542" s="163">
        <v>19.2</v>
      </c>
      <c r="E3542" s="163" t="s">
        <v>195</v>
      </c>
      <c r="F3542" s="162">
        <v>2021</v>
      </c>
      <c r="G3542" s="164">
        <v>78668</v>
      </c>
      <c r="H3542" s="164">
        <v>0</v>
      </c>
      <c r="I3542" s="164">
        <v>0</v>
      </c>
      <c r="J3542" s="164">
        <v>0</v>
      </c>
    </row>
    <row r="3543" spans="1:10" ht="14.5" x14ac:dyDescent="0.35">
      <c r="A3543" s="162">
        <v>36684</v>
      </c>
      <c r="B3543" s="162" t="s">
        <v>3736</v>
      </c>
      <c r="D3543" s="163">
        <v>19.3</v>
      </c>
      <c r="E3543" s="163" t="s">
        <v>195</v>
      </c>
      <c r="F3543" s="162">
        <v>2021</v>
      </c>
      <c r="G3543" s="164">
        <v>7107</v>
      </c>
      <c r="H3543" s="164">
        <v>21808</v>
      </c>
      <c r="I3543" s="164">
        <v>372</v>
      </c>
      <c r="J3543" s="164">
        <v>1087</v>
      </c>
    </row>
    <row r="3544" spans="1:10" ht="14.5" x14ac:dyDescent="0.35">
      <c r="A3544" s="162">
        <v>36684</v>
      </c>
      <c r="B3544" s="162" t="s">
        <v>3737</v>
      </c>
      <c r="D3544" s="163">
        <v>19.399999999999999</v>
      </c>
      <c r="E3544" s="163" t="s">
        <v>195</v>
      </c>
      <c r="F3544" s="162">
        <v>2021</v>
      </c>
      <c r="G3544" s="164">
        <v>3108950</v>
      </c>
      <c r="H3544" s="164">
        <v>0</v>
      </c>
      <c r="I3544" s="164">
        <v>0</v>
      </c>
      <c r="J3544" s="164">
        <v>0</v>
      </c>
    </row>
    <row r="3545" spans="1:10" ht="14.5" x14ac:dyDescent="0.35">
      <c r="A3545" s="162">
        <v>36684</v>
      </c>
      <c r="B3545" s="162" t="s">
        <v>3738</v>
      </c>
      <c r="D3545" s="163">
        <v>21.1</v>
      </c>
      <c r="E3545" s="163" t="s">
        <v>195</v>
      </c>
      <c r="F3545" s="162">
        <v>2021</v>
      </c>
      <c r="G3545" s="164">
        <v>461229</v>
      </c>
      <c r="H3545" s="164">
        <v>6827</v>
      </c>
      <c r="I3545" s="164">
        <v>500</v>
      </c>
      <c r="J3545" s="164">
        <v>1717</v>
      </c>
    </row>
    <row r="3546" spans="1:10" ht="14.5" x14ac:dyDescent="0.35">
      <c r="A3546" s="162">
        <v>36684</v>
      </c>
      <c r="B3546" s="162" t="s">
        <v>3739</v>
      </c>
      <c r="D3546" s="163">
        <v>21.2</v>
      </c>
      <c r="E3546" s="163" t="s">
        <v>195</v>
      </c>
      <c r="F3546" s="162">
        <v>2021</v>
      </c>
      <c r="G3546" s="164">
        <v>617586</v>
      </c>
      <c r="H3546" s="164">
        <v>3062</v>
      </c>
      <c r="I3546" s="164">
        <v>73</v>
      </c>
      <c r="J3546" s="164">
        <v>198</v>
      </c>
    </row>
    <row r="3547" spans="1:10" ht="14.5" x14ac:dyDescent="0.35">
      <c r="A3547" s="162">
        <v>36781</v>
      </c>
      <c r="B3547" s="162" t="s">
        <v>3740</v>
      </c>
      <c r="D3547" s="163">
        <v>2.4</v>
      </c>
      <c r="E3547" s="163" t="s">
        <v>195</v>
      </c>
      <c r="F3547" s="162">
        <v>2021</v>
      </c>
      <c r="G3547" s="164">
        <v>1465428</v>
      </c>
      <c r="H3547" s="164">
        <v>22531</v>
      </c>
      <c r="I3547" s="164">
        <v>0</v>
      </c>
      <c r="J3547" s="164">
        <v>0</v>
      </c>
    </row>
    <row r="3548" spans="1:10" ht="14.5" x14ac:dyDescent="0.35">
      <c r="A3548" s="162">
        <v>36854</v>
      </c>
      <c r="B3548" s="162" t="s">
        <v>3741</v>
      </c>
      <c r="D3548" s="163">
        <v>9</v>
      </c>
      <c r="E3548" s="163" t="s">
        <v>195</v>
      </c>
      <c r="F3548" s="162">
        <v>2021</v>
      </c>
      <c r="G3548" s="164">
        <v>707561</v>
      </c>
      <c r="H3548" s="164">
        <v>708</v>
      </c>
      <c r="I3548" s="164">
        <v>36</v>
      </c>
      <c r="J3548" s="164">
        <v>22</v>
      </c>
    </row>
    <row r="3549" spans="1:10" ht="14.5" x14ac:dyDescent="0.35">
      <c r="A3549" s="162">
        <v>36854</v>
      </c>
      <c r="B3549" s="162" t="s">
        <v>3742</v>
      </c>
      <c r="D3549" s="163">
        <v>17.100000000000001</v>
      </c>
      <c r="E3549" s="163" t="s">
        <v>195</v>
      </c>
      <c r="F3549" s="162">
        <v>2021</v>
      </c>
      <c r="G3549" s="164">
        <v>17412912</v>
      </c>
      <c r="H3549" s="164">
        <v>17413</v>
      </c>
      <c r="I3549" s="164">
        <v>1117</v>
      </c>
      <c r="J3549" s="164">
        <v>705</v>
      </c>
    </row>
    <row r="3550" spans="1:10" ht="14.5" x14ac:dyDescent="0.35">
      <c r="A3550" s="162">
        <v>36854</v>
      </c>
      <c r="B3550" s="162" t="s">
        <v>3743</v>
      </c>
      <c r="D3550" s="163">
        <v>19.100000000000001</v>
      </c>
      <c r="E3550" s="163" t="s">
        <v>195</v>
      </c>
      <c r="F3550" s="162">
        <v>2021</v>
      </c>
      <c r="G3550" s="164">
        <v>155932</v>
      </c>
      <c r="H3550" s="164">
        <v>3732</v>
      </c>
      <c r="I3550" s="164">
        <v>159</v>
      </c>
      <c r="J3550" s="164">
        <v>87</v>
      </c>
    </row>
    <row r="3551" spans="1:10" ht="14.5" x14ac:dyDescent="0.35">
      <c r="A3551" s="162">
        <v>36854</v>
      </c>
      <c r="B3551" s="162" t="s">
        <v>3744</v>
      </c>
      <c r="D3551" s="163">
        <v>19.2</v>
      </c>
      <c r="E3551" s="163" t="s">
        <v>195</v>
      </c>
      <c r="F3551" s="162">
        <v>2021</v>
      </c>
      <c r="G3551" s="164">
        <v>3576371</v>
      </c>
      <c r="H3551" s="164">
        <v>0</v>
      </c>
      <c r="I3551" s="164">
        <v>0</v>
      </c>
      <c r="J3551" s="164">
        <v>0</v>
      </c>
    </row>
    <row r="3552" spans="1:10" ht="14.5" x14ac:dyDescent="0.35">
      <c r="A3552" s="162">
        <v>36854</v>
      </c>
      <c r="B3552" s="162" t="s">
        <v>3745</v>
      </c>
      <c r="D3552" s="163">
        <v>19.3</v>
      </c>
      <c r="E3552" s="163" t="s">
        <v>195</v>
      </c>
      <c r="F3552" s="162">
        <v>2021</v>
      </c>
      <c r="G3552" s="164">
        <v>38809</v>
      </c>
      <c r="H3552" s="164">
        <v>1798</v>
      </c>
      <c r="I3552" s="164">
        <v>134</v>
      </c>
      <c r="J3552" s="164">
        <v>73</v>
      </c>
    </row>
    <row r="3553" spans="1:10" ht="14.5" x14ac:dyDescent="0.35">
      <c r="A3553" s="162">
        <v>36854</v>
      </c>
      <c r="B3553" s="162" t="s">
        <v>3746</v>
      </c>
      <c r="D3553" s="163">
        <v>19.399999999999999</v>
      </c>
      <c r="E3553" s="163" t="s">
        <v>195</v>
      </c>
      <c r="F3553" s="162">
        <v>2021</v>
      </c>
      <c r="G3553" s="164">
        <v>1759464</v>
      </c>
      <c r="H3553" s="164">
        <v>0</v>
      </c>
      <c r="I3553" s="164">
        <v>0</v>
      </c>
      <c r="J3553" s="164">
        <v>0</v>
      </c>
    </row>
    <row r="3554" spans="1:10" ht="14.5" x14ac:dyDescent="0.35">
      <c r="A3554" s="162">
        <v>36854</v>
      </c>
      <c r="B3554" s="162" t="s">
        <v>3747</v>
      </c>
      <c r="D3554" s="163">
        <v>21.1</v>
      </c>
      <c r="E3554" s="163" t="s">
        <v>195</v>
      </c>
      <c r="F3554" s="162">
        <v>2021</v>
      </c>
      <c r="G3554" s="164">
        <v>4098889</v>
      </c>
      <c r="H3554" s="164">
        <v>4099</v>
      </c>
      <c r="I3554" s="164">
        <v>201</v>
      </c>
      <c r="J3554" s="164">
        <v>95</v>
      </c>
    </row>
    <row r="3555" spans="1:10" ht="14.5" x14ac:dyDescent="0.35">
      <c r="A3555" s="162">
        <v>36854</v>
      </c>
      <c r="B3555" s="162" t="s">
        <v>3748</v>
      </c>
      <c r="D3555" s="163">
        <v>21.2</v>
      </c>
      <c r="E3555" s="163" t="s">
        <v>195</v>
      </c>
      <c r="F3555" s="162">
        <v>2021</v>
      </c>
      <c r="G3555" s="164">
        <v>1397382</v>
      </c>
      <c r="H3555" s="164">
        <v>1397</v>
      </c>
      <c r="I3555" s="164">
        <v>105</v>
      </c>
      <c r="J3555" s="164">
        <v>57</v>
      </c>
    </row>
    <row r="3556" spans="1:10" ht="14.5" x14ac:dyDescent="0.35">
      <c r="A3556" s="162">
        <v>36862</v>
      </c>
      <c r="B3556" s="162" t="s">
        <v>3749</v>
      </c>
      <c r="D3556" s="163">
        <v>5.0999999999999996</v>
      </c>
      <c r="E3556" s="163" t="s">
        <v>195</v>
      </c>
      <c r="F3556" s="162">
        <v>2021</v>
      </c>
      <c r="G3556" s="164">
        <v>6851406</v>
      </c>
      <c r="H3556" s="164">
        <v>6851</v>
      </c>
      <c r="I3556" s="164">
        <v>73</v>
      </c>
      <c r="J3556" s="164">
        <v>228</v>
      </c>
    </row>
    <row r="3557" spans="1:10" ht="14.5" x14ac:dyDescent="0.35">
      <c r="A3557" s="162">
        <v>36862</v>
      </c>
      <c r="B3557" s="162" t="s">
        <v>3750</v>
      </c>
      <c r="D3557" s="163">
        <v>5.2</v>
      </c>
      <c r="E3557" s="163" t="s">
        <v>195</v>
      </c>
      <c r="F3557" s="162">
        <v>2021</v>
      </c>
      <c r="G3557" s="164">
        <v>851385</v>
      </c>
      <c r="H3557" s="164">
        <v>851</v>
      </c>
      <c r="I3557" s="164">
        <v>9</v>
      </c>
      <c r="J3557" s="164">
        <v>28</v>
      </c>
    </row>
    <row r="3558" spans="1:10" ht="14.5" x14ac:dyDescent="0.35">
      <c r="A3558" s="162">
        <v>36862</v>
      </c>
      <c r="B3558" s="162" t="s">
        <v>3751</v>
      </c>
      <c r="D3558" s="163">
        <v>17.100000000000001</v>
      </c>
      <c r="E3558" s="163" t="s">
        <v>195</v>
      </c>
      <c r="F3558" s="162">
        <v>2021</v>
      </c>
      <c r="G3558" s="164">
        <v>4739081</v>
      </c>
      <c r="H3558" s="164">
        <v>4739</v>
      </c>
      <c r="I3558" s="164">
        <v>51</v>
      </c>
      <c r="J3558" s="164">
        <v>157</v>
      </c>
    </row>
    <row r="3559" spans="1:10" ht="14.5" x14ac:dyDescent="0.35">
      <c r="A3559" s="162">
        <v>36862</v>
      </c>
      <c r="B3559" s="162" t="s">
        <v>3752</v>
      </c>
      <c r="D3559" s="163">
        <v>19.100000000000001</v>
      </c>
      <c r="E3559" s="163" t="s">
        <v>195</v>
      </c>
      <c r="F3559" s="162">
        <v>2021</v>
      </c>
      <c r="G3559" s="164">
        <v>0</v>
      </c>
      <c r="H3559" s="164">
        <v>21745</v>
      </c>
      <c r="I3559" s="164">
        <v>232</v>
      </c>
      <c r="J3559" s="164">
        <v>722</v>
      </c>
    </row>
    <row r="3560" spans="1:10" ht="14.5" x14ac:dyDescent="0.35">
      <c r="A3560" s="162">
        <v>36862</v>
      </c>
      <c r="B3560" s="162" t="s">
        <v>3753</v>
      </c>
      <c r="D3560" s="163">
        <v>19.2</v>
      </c>
      <c r="E3560" s="163" t="s">
        <v>195</v>
      </c>
      <c r="F3560" s="162">
        <v>2021</v>
      </c>
      <c r="G3560" s="164">
        <v>21745418</v>
      </c>
      <c r="H3560" s="164">
        <v>0</v>
      </c>
      <c r="I3560" s="164">
        <v>0</v>
      </c>
      <c r="J3560" s="164">
        <v>0</v>
      </c>
    </row>
    <row r="3561" spans="1:10" ht="14.5" x14ac:dyDescent="0.35">
      <c r="A3561" s="162">
        <v>36862</v>
      </c>
      <c r="B3561" s="162" t="s">
        <v>3754</v>
      </c>
      <c r="D3561" s="163">
        <v>21.1</v>
      </c>
      <c r="E3561" s="163" t="s">
        <v>195</v>
      </c>
      <c r="F3561" s="162">
        <v>2021</v>
      </c>
      <c r="G3561" s="164">
        <v>31312364</v>
      </c>
      <c r="H3561" s="164">
        <v>31312</v>
      </c>
      <c r="I3561" s="164">
        <v>334</v>
      </c>
      <c r="J3561" s="164">
        <v>1040</v>
      </c>
    </row>
    <row r="3562" spans="1:10" ht="14.5" x14ac:dyDescent="0.35">
      <c r="A3562" s="162">
        <v>36897</v>
      </c>
      <c r="B3562" s="162" t="s">
        <v>3755</v>
      </c>
      <c r="D3562" s="163">
        <v>5.0999999999999996</v>
      </c>
      <c r="E3562" s="163" t="s">
        <v>195</v>
      </c>
      <c r="F3562" s="162">
        <v>2021</v>
      </c>
      <c r="G3562" s="164">
        <v>395379</v>
      </c>
      <c r="H3562" s="164">
        <v>4036</v>
      </c>
      <c r="I3562" s="164">
        <v>31</v>
      </c>
      <c r="J3562" s="164">
        <v>50</v>
      </c>
    </row>
    <row r="3563" spans="1:10" ht="14.5" x14ac:dyDescent="0.35">
      <c r="A3563" s="162">
        <v>36897</v>
      </c>
      <c r="B3563" s="162" t="s">
        <v>3756</v>
      </c>
      <c r="D3563" s="163">
        <v>5.2</v>
      </c>
      <c r="E3563" s="163" t="s">
        <v>195</v>
      </c>
      <c r="F3563" s="162">
        <v>2021</v>
      </c>
      <c r="G3563" s="164">
        <v>168624</v>
      </c>
      <c r="H3563" s="164">
        <v>2642</v>
      </c>
      <c r="I3563" s="164">
        <v>10</v>
      </c>
      <c r="J3563" s="164">
        <v>17</v>
      </c>
    </row>
    <row r="3564" spans="1:10" ht="14.5" x14ac:dyDescent="0.35">
      <c r="A3564" s="162">
        <v>36897</v>
      </c>
      <c r="B3564" s="162" t="s">
        <v>3757</v>
      </c>
      <c r="D3564" s="163">
        <v>17.100000000000001</v>
      </c>
      <c r="E3564" s="163" t="s">
        <v>195</v>
      </c>
      <c r="F3564" s="162">
        <v>2021</v>
      </c>
      <c r="G3564" s="164">
        <v>5686</v>
      </c>
      <c r="H3564" s="164">
        <v>1998</v>
      </c>
      <c r="I3564" s="164">
        <v>55</v>
      </c>
      <c r="J3564" s="164">
        <v>89</v>
      </c>
    </row>
    <row r="3565" spans="1:10" ht="14.5" x14ac:dyDescent="0.35">
      <c r="A3565" s="162">
        <v>36897</v>
      </c>
      <c r="B3565" s="162" t="s">
        <v>3758</v>
      </c>
      <c r="D3565" s="163">
        <v>19.3</v>
      </c>
      <c r="E3565" s="163" t="s">
        <v>195</v>
      </c>
      <c r="F3565" s="162">
        <v>2021</v>
      </c>
      <c r="G3565" s="164">
        <v>31076</v>
      </c>
      <c r="H3565" s="164">
        <v>30421</v>
      </c>
      <c r="I3565" s="164">
        <v>589</v>
      </c>
      <c r="J3565" s="164">
        <v>957</v>
      </c>
    </row>
    <row r="3566" spans="1:10" ht="14.5" x14ac:dyDescent="0.35">
      <c r="A3566" s="162">
        <v>36897</v>
      </c>
      <c r="B3566" s="162" t="s">
        <v>3759</v>
      </c>
      <c r="D3566" s="163">
        <v>19.399999999999999</v>
      </c>
      <c r="E3566" s="163" t="s">
        <v>195</v>
      </c>
      <c r="F3566" s="162">
        <v>2021</v>
      </c>
      <c r="G3566" s="164">
        <v>5386302</v>
      </c>
      <c r="H3566" s="164">
        <v>0</v>
      </c>
      <c r="I3566" s="164">
        <v>0</v>
      </c>
      <c r="J3566" s="164">
        <v>0</v>
      </c>
    </row>
    <row r="3567" spans="1:10" ht="14.5" x14ac:dyDescent="0.35">
      <c r="A3567" s="162">
        <v>36897</v>
      </c>
      <c r="B3567" s="162" t="s">
        <v>3760</v>
      </c>
      <c r="D3567" s="163">
        <v>21.2</v>
      </c>
      <c r="E3567" s="163" t="s">
        <v>195</v>
      </c>
      <c r="F3567" s="162">
        <v>2021</v>
      </c>
      <c r="G3567" s="164">
        <v>974318</v>
      </c>
      <c r="H3567" s="164">
        <v>5121</v>
      </c>
      <c r="I3567" s="164">
        <v>104</v>
      </c>
      <c r="J3567" s="164">
        <v>169</v>
      </c>
    </row>
    <row r="3568" spans="1:10" ht="14.5" x14ac:dyDescent="0.35">
      <c r="A3568" s="162">
        <v>36897</v>
      </c>
      <c r="B3568" s="162" t="s">
        <v>3761</v>
      </c>
      <c r="D3568" s="163">
        <v>23</v>
      </c>
      <c r="E3568" s="163" t="s">
        <v>195</v>
      </c>
      <c r="F3568" s="162">
        <v>2021</v>
      </c>
      <c r="G3568" s="164">
        <v>11129</v>
      </c>
      <c r="H3568" s="164">
        <v>1480</v>
      </c>
      <c r="I3568" s="164">
        <v>66</v>
      </c>
      <c r="J3568" s="164">
        <v>107</v>
      </c>
    </row>
    <row r="3569" spans="1:10" ht="14.5" x14ac:dyDescent="0.35">
      <c r="A3569" s="162">
        <v>36927</v>
      </c>
      <c r="B3569" s="162" t="s">
        <v>3762</v>
      </c>
      <c r="D3569" s="163">
        <v>2.1</v>
      </c>
      <c r="E3569" s="163" t="s">
        <v>195</v>
      </c>
      <c r="F3569" s="162">
        <v>2021</v>
      </c>
      <c r="G3569" s="164">
        <v>962227</v>
      </c>
      <c r="H3569" s="164">
        <v>3392</v>
      </c>
      <c r="I3569" s="164">
        <v>152</v>
      </c>
      <c r="J3569" s="164">
        <v>158</v>
      </c>
    </row>
    <row r="3570" spans="1:10" ht="14.5" x14ac:dyDescent="0.35">
      <c r="A3570" s="162">
        <v>36927</v>
      </c>
      <c r="B3570" s="162" t="s">
        <v>3763</v>
      </c>
      <c r="D3570" s="163">
        <v>9</v>
      </c>
      <c r="E3570" s="163" t="s">
        <v>195</v>
      </c>
      <c r="F3570" s="162">
        <v>2021</v>
      </c>
      <c r="G3570" s="164">
        <v>2628845</v>
      </c>
      <c r="H3570" s="164">
        <v>30571</v>
      </c>
      <c r="I3570" s="164">
        <v>1370</v>
      </c>
      <c r="J3570" s="164">
        <v>1422</v>
      </c>
    </row>
    <row r="3571" spans="1:10" ht="14.5" x14ac:dyDescent="0.35">
      <c r="A3571" s="162">
        <v>36927</v>
      </c>
      <c r="B3571" s="162" t="s">
        <v>3764</v>
      </c>
      <c r="D3571" s="163">
        <v>17.100000000000001</v>
      </c>
      <c r="E3571" s="163" t="s">
        <v>195</v>
      </c>
      <c r="F3571" s="162">
        <v>2021</v>
      </c>
      <c r="G3571" s="164">
        <v>330448</v>
      </c>
      <c r="H3571" s="164">
        <v>7731</v>
      </c>
      <c r="I3571" s="164">
        <v>347</v>
      </c>
      <c r="J3571" s="164">
        <v>360</v>
      </c>
    </row>
    <row r="3572" spans="1:10" ht="14.5" x14ac:dyDescent="0.35">
      <c r="A3572" s="162">
        <v>36927</v>
      </c>
      <c r="B3572" s="162" t="s">
        <v>3765</v>
      </c>
      <c r="D3572" s="163">
        <v>17.2</v>
      </c>
      <c r="E3572" s="163" t="s">
        <v>195</v>
      </c>
      <c r="F3572" s="162">
        <v>2021</v>
      </c>
      <c r="G3572" s="164">
        <v>0</v>
      </c>
      <c r="H3572" s="164">
        <v>4801</v>
      </c>
      <c r="I3572" s="164">
        <v>215</v>
      </c>
      <c r="J3572" s="164">
        <v>223</v>
      </c>
    </row>
    <row r="3573" spans="1:10" ht="14.5" x14ac:dyDescent="0.35">
      <c r="A3573" s="162">
        <v>36927</v>
      </c>
      <c r="B3573" s="162" t="s">
        <v>3766</v>
      </c>
      <c r="D3573" s="163">
        <v>18</v>
      </c>
      <c r="E3573" s="163" t="s">
        <v>195</v>
      </c>
      <c r="F3573" s="162">
        <v>2021</v>
      </c>
      <c r="G3573" s="164">
        <v>164762</v>
      </c>
      <c r="H3573" s="164">
        <v>1857</v>
      </c>
      <c r="I3573" s="164">
        <v>83</v>
      </c>
      <c r="J3573" s="164">
        <v>86</v>
      </c>
    </row>
    <row r="3574" spans="1:10" ht="14.5" x14ac:dyDescent="0.35">
      <c r="A3574" s="162">
        <v>36943</v>
      </c>
      <c r="B3574" s="162" t="s">
        <v>3767</v>
      </c>
      <c r="D3574" s="163">
        <v>1</v>
      </c>
      <c r="E3574" s="163" t="s">
        <v>195</v>
      </c>
      <c r="F3574" s="162">
        <v>2021</v>
      </c>
      <c r="G3574" s="164">
        <v>732040</v>
      </c>
      <c r="H3574" s="164">
        <v>732</v>
      </c>
      <c r="I3574" s="164">
        <v>0</v>
      </c>
      <c r="J3574" s="164">
        <v>145</v>
      </c>
    </row>
    <row r="3575" spans="1:10" ht="14.5" x14ac:dyDescent="0.35">
      <c r="A3575" s="162">
        <v>36943</v>
      </c>
      <c r="B3575" s="162" t="s">
        <v>3768</v>
      </c>
      <c r="D3575" s="163">
        <v>2.1</v>
      </c>
      <c r="E3575" s="163" t="s">
        <v>195</v>
      </c>
      <c r="F3575" s="162">
        <v>2021</v>
      </c>
      <c r="G3575" s="164">
        <v>1444502</v>
      </c>
      <c r="H3575" s="164">
        <v>1445</v>
      </c>
      <c r="I3575" s="164">
        <v>0</v>
      </c>
      <c r="J3575" s="164">
        <v>287</v>
      </c>
    </row>
    <row r="3576" spans="1:10" ht="14.5" x14ac:dyDescent="0.35">
      <c r="A3576" s="162">
        <v>36943</v>
      </c>
      <c r="B3576" s="162" t="s">
        <v>3769</v>
      </c>
      <c r="D3576" s="163">
        <v>4</v>
      </c>
      <c r="E3576" s="163" t="s">
        <v>195</v>
      </c>
      <c r="F3576" s="162">
        <v>2021</v>
      </c>
      <c r="G3576" s="164">
        <v>430</v>
      </c>
      <c r="H3576" s="164">
        <v>0</v>
      </c>
      <c r="I3576" s="164">
        <v>0</v>
      </c>
      <c r="J3576" s="164">
        <v>0</v>
      </c>
    </row>
    <row r="3577" spans="1:10" ht="14.5" x14ac:dyDescent="0.35">
      <c r="A3577" s="162">
        <v>36943</v>
      </c>
      <c r="B3577" s="162" t="s">
        <v>3770</v>
      </c>
      <c r="D3577" s="163">
        <v>17.100000000000001</v>
      </c>
      <c r="E3577" s="163" t="s">
        <v>195</v>
      </c>
      <c r="F3577" s="162">
        <v>2021</v>
      </c>
      <c r="G3577" s="164">
        <v>2448431</v>
      </c>
      <c r="H3577" s="164">
        <v>2448</v>
      </c>
      <c r="I3577" s="164">
        <v>0</v>
      </c>
      <c r="J3577" s="164">
        <v>486</v>
      </c>
    </row>
    <row r="3578" spans="1:10" ht="14.5" x14ac:dyDescent="0.35">
      <c r="A3578" s="162">
        <v>37060</v>
      </c>
      <c r="B3578" s="162" t="s">
        <v>3771</v>
      </c>
      <c r="D3578" s="163">
        <v>24</v>
      </c>
      <c r="E3578" s="163" t="s">
        <v>195</v>
      </c>
      <c r="F3578" s="162">
        <v>2021</v>
      </c>
      <c r="G3578" s="164">
        <v>95816</v>
      </c>
      <c r="H3578" s="164">
        <v>155</v>
      </c>
      <c r="I3578" s="164">
        <v>0</v>
      </c>
      <c r="J3578" s="164">
        <v>3</v>
      </c>
    </row>
    <row r="3579" spans="1:10" ht="14.5" x14ac:dyDescent="0.35">
      <c r="A3579" s="162">
        <v>37206</v>
      </c>
      <c r="B3579" s="162" t="s">
        <v>3772</v>
      </c>
      <c r="D3579" s="163">
        <v>5.2</v>
      </c>
      <c r="E3579" s="163" t="s">
        <v>195</v>
      </c>
      <c r="F3579" s="162">
        <v>2021</v>
      </c>
      <c r="G3579" s="164">
        <v>41126</v>
      </c>
      <c r="H3579" s="164">
        <v>35415</v>
      </c>
      <c r="I3579" s="164">
        <v>5457</v>
      </c>
      <c r="J3579" s="164">
        <v>2566</v>
      </c>
    </row>
    <row r="3580" spans="1:10" ht="14.5" x14ac:dyDescent="0.35">
      <c r="A3580" s="162">
        <v>37206</v>
      </c>
      <c r="B3580" s="162" t="s">
        <v>3773</v>
      </c>
      <c r="D3580" s="163">
        <v>9</v>
      </c>
      <c r="E3580" s="163" t="s">
        <v>195</v>
      </c>
      <c r="F3580" s="162">
        <v>2021</v>
      </c>
      <c r="G3580" s="164">
        <v>46394</v>
      </c>
      <c r="H3580" s="164">
        <v>260</v>
      </c>
      <c r="I3580" s="164">
        <v>53</v>
      </c>
      <c r="J3580" s="164">
        <v>18</v>
      </c>
    </row>
    <row r="3581" spans="1:10" ht="14.5" x14ac:dyDescent="0.35">
      <c r="A3581" s="162">
        <v>37206</v>
      </c>
      <c r="B3581" s="162" t="s">
        <v>3774</v>
      </c>
      <c r="D3581" s="163">
        <v>17.100000000000001</v>
      </c>
      <c r="E3581" s="163" t="s">
        <v>195</v>
      </c>
      <c r="F3581" s="162">
        <v>2021</v>
      </c>
      <c r="G3581" s="164">
        <v>1615400</v>
      </c>
      <c r="H3581" s="164">
        <v>11708</v>
      </c>
      <c r="I3581" s="164">
        <v>2388</v>
      </c>
      <c r="J3581" s="164">
        <v>856</v>
      </c>
    </row>
    <row r="3582" spans="1:10" ht="14.5" x14ac:dyDescent="0.35">
      <c r="A3582" s="162">
        <v>37206</v>
      </c>
      <c r="B3582" s="162" t="s">
        <v>3775</v>
      </c>
      <c r="D3582" s="163">
        <v>17.2</v>
      </c>
      <c r="E3582" s="163" t="s">
        <v>195</v>
      </c>
      <c r="F3582" s="162">
        <v>2021</v>
      </c>
      <c r="G3582" s="164">
        <v>0</v>
      </c>
      <c r="H3582" s="164">
        <v>38</v>
      </c>
      <c r="I3582" s="164">
        <v>1</v>
      </c>
      <c r="J3582" s="164">
        <v>0</v>
      </c>
    </row>
    <row r="3583" spans="1:10" ht="14.5" x14ac:dyDescent="0.35">
      <c r="A3583" s="162">
        <v>37206</v>
      </c>
      <c r="B3583" s="162" t="s">
        <v>3776</v>
      </c>
      <c r="D3583" s="163">
        <v>18</v>
      </c>
      <c r="E3583" s="163" t="s">
        <v>195</v>
      </c>
      <c r="F3583" s="162">
        <v>2021</v>
      </c>
      <c r="G3583" s="164">
        <v>1702380</v>
      </c>
      <c r="H3583" s="164">
        <v>1708</v>
      </c>
      <c r="I3583" s="164">
        <v>257</v>
      </c>
      <c r="J3583" s="164">
        <v>122</v>
      </c>
    </row>
    <row r="3584" spans="1:10" ht="14.5" x14ac:dyDescent="0.35">
      <c r="A3584" s="162">
        <v>37206</v>
      </c>
      <c r="B3584" s="162" t="s">
        <v>3777</v>
      </c>
      <c r="D3584" s="163">
        <v>19.3</v>
      </c>
      <c r="E3584" s="163" t="s">
        <v>195</v>
      </c>
      <c r="F3584" s="162">
        <v>2021</v>
      </c>
      <c r="G3584" s="164">
        <v>0</v>
      </c>
      <c r="H3584" s="164">
        <v>8160</v>
      </c>
      <c r="I3584" s="164">
        <v>1464</v>
      </c>
      <c r="J3584" s="164">
        <v>638</v>
      </c>
    </row>
    <row r="3585" spans="1:10" ht="14.5" x14ac:dyDescent="0.35">
      <c r="A3585" s="162">
        <v>37206</v>
      </c>
      <c r="B3585" s="162" t="s">
        <v>3778</v>
      </c>
      <c r="D3585" s="163">
        <v>19.399999999999999</v>
      </c>
      <c r="E3585" s="163" t="s">
        <v>195</v>
      </c>
      <c r="F3585" s="162">
        <v>2021</v>
      </c>
      <c r="G3585" s="164">
        <v>23155</v>
      </c>
      <c r="H3585" s="164">
        <v>0</v>
      </c>
      <c r="I3585" s="164">
        <v>0</v>
      </c>
      <c r="J3585" s="164">
        <v>0</v>
      </c>
    </row>
    <row r="3586" spans="1:10" ht="14.5" x14ac:dyDescent="0.35">
      <c r="A3586" s="162">
        <v>37206</v>
      </c>
      <c r="B3586" s="162" t="s">
        <v>3779</v>
      </c>
      <c r="D3586" s="163">
        <v>21.2</v>
      </c>
      <c r="E3586" s="163" t="s">
        <v>195</v>
      </c>
      <c r="F3586" s="162">
        <v>2021</v>
      </c>
      <c r="G3586" s="164">
        <v>4884</v>
      </c>
      <c r="H3586" s="164">
        <v>1934</v>
      </c>
      <c r="I3586" s="164">
        <v>346</v>
      </c>
      <c r="J3586" s="164">
        <v>152</v>
      </c>
    </row>
    <row r="3587" spans="1:10" ht="14.5" x14ac:dyDescent="0.35">
      <c r="A3587" s="162">
        <v>37206</v>
      </c>
      <c r="B3587" s="162" t="s">
        <v>3780</v>
      </c>
      <c r="D3587" s="163">
        <v>23</v>
      </c>
      <c r="E3587" s="163" t="s">
        <v>195</v>
      </c>
      <c r="F3587" s="162">
        <v>2021</v>
      </c>
      <c r="G3587" s="164">
        <v>36484</v>
      </c>
      <c r="H3587" s="164">
        <v>258</v>
      </c>
      <c r="I3587" s="164">
        <v>46</v>
      </c>
      <c r="J3587" s="164">
        <v>21</v>
      </c>
    </row>
    <row r="3588" spans="1:10" ht="14.5" x14ac:dyDescent="0.35">
      <c r="A3588" s="162">
        <v>37206</v>
      </c>
      <c r="B3588" s="162" t="s">
        <v>3781</v>
      </c>
      <c r="D3588" s="163">
        <v>24</v>
      </c>
      <c r="E3588" s="163" t="s">
        <v>195</v>
      </c>
      <c r="F3588" s="162">
        <v>2021</v>
      </c>
      <c r="G3588" s="164">
        <v>1247173</v>
      </c>
      <c r="H3588" s="164">
        <v>16534</v>
      </c>
      <c r="I3588" s="164">
        <v>4073</v>
      </c>
      <c r="J3588" s="164">
        <v>1515</v>
      </c>
    </row>
    <row r="3589" spans="1:10" ht="14.5" x14ac:dyDescent="0.35">
      <c r="A3589" s="162">
        <v>37257</v>
      </c>
      <c r="B3589" s="162" t="s">
        <v>3782</v>
      </c>
      <c r="D3589" s="163">
        <v>4</v>
      </c>
      <c r="E3589" s="163" t="s">
        <v>195</v>
      </c>
      <c r="F3589" s="162">
        <v>2021</v>
      </c>
      <c r="G3589" s="164">
        <v>82053885</v>
      </c>
      <c r="H3589" s="164">
        <v>225963</v>
      </c>
      <c r="I3589" s="164">
        <v>11520</v>
      </c>
      <c r="J3589" s="164">
        <v>19963</v>
      </c>
    </row>
    <row r="3590" spans="1:10" ht="14.5" x14ac:dyDescent="0.35">
      <c r="A3590" s="162">
        <v>37257</v>
      </c>
      <c r="B3590" s="162" t="s">
        <v>3783</v>
      </c>
      <c r="D3590" s="163">
        <v>9</v>
      </c>
      <c r="E3590" s="163" t="s">
        <v>195</v>
      </c>
      <c r="F3590" s="162">
        <v>2021</v>
      </c>
      <c r="G3590" s="164">
        <v>1456172</v>
      </c>
      <c r="H3590" s="164">
        <v>8620</v>
      </c>
      <c r="I3590" s="164">
        <v>595</v>
      </c>
      <c r="J3590" s="164">
        <v>1031</v>
      </c>
    </row>
    <row r="3591" spans="1:10" ht="14.5" x14ac:dyDescent="0.35">
      <c r="A3591" s="162">
        <v>37257</v>
      </c>
      <c r="B3591" s="162" t="s">
        <v>3784</v>
      </c>
      <c r="D3591" s="163">
        <v>17.100000000000001</v>
      </c>
      <c r="E3591" s="163" t="s">
        <v>195</v>
      </c>
      <c r="F3591" s="162">
        <v>2021</v>
      </c>
      <c r="G3591" s="164">
        <v>80</v>
      </c>
      <c r="H3591" s="164">
        <v>-24</v>
      </c>
      <c r="I3591" s="164">
        <v>0</v>
      </c>
      <c r="J3591" s="164">
        <v>0</v>
      </c>
    </row>
    <row r="3592" spans="1:10" ht="14.5" x14ac:dyDescent="0.35">
      <c r="A3592" s="162">
        <v>37257</v>
      </c>
      <c r="B3592" s="162" t="s">
        <v>3785</v>
      </c>
      <c r="D3592" s="163">
        <v>19.3</v>
      </c>
      <c r="E3592" s="163" t="s">
        <v>195</v>
      </c>
      <c r="F3592" s="162">
        <v>2021</v>
      </c>
      <c r="G3592" s="164">
        <v>61</v>
      </c>
      <c r="H3592" s="164">
        <v>216</v>
      </c>
      <c r="I3592" s="164">
        <v>28</v>
      </c>
      <c r="J3592" s="164">
        <v>49</v>
      </c>
    </row>
    <row r="3593" spans="1:10" ht="14.5" x14ac:dyDescent="0.35">
      <c r="A3593" s="162">
        <v>37257</v>
      </c>
      <c r="B3593" s="162" t="s">
        <v>3786</v>
      </c>
      <c r="D3593" s="163">
        <v>19.399999999999999</v>
      </c>
      <c r="E3593" s="163" t="s">
        <v>195</v>
      </c>
      <c r="F3593" s="162">
        <v>2021</v>
      </c>
      <c r="G3593" s="164">
        <v>10233</v>
      </c>
      <c r="H3593" s="164">
        <v>0</v>
      </c>
      <c r="I3593" s="164">
        <v>0</v>
      </c>
      <c r="J3593" s="164">
        <v>0</v>
      </c>
    </row>
    <row r="3594" spans="1:10" ht="14.5" x14ac:dyDescent="0.35">
      <c r="A3594" s="162">
        <v>37273</v>
      </c>
      <c r="B3594" s="162" t="s">
        <v>3787</v>
      </c>
      <c r="D3594" s="163">
        <v>1</v>
      </c>
      <c r="E3594" s="163" t="s">
        <v>195</v>
      </c>
      <c r="F3594" s="162">
        <v>2021</v>
      </c>
      <c r="G3594" s="164">
        <v>160834</v>
      </c>
      <c r="H3594" s="164">
        <v>5364</v>
      </c>
      <c r="I3594" s="164">
        <v>288</v>
      </c>
      <c r="J3594" s="164">
        <v>248</v>
      </c>
    </row>
    <row r="3595" spans="1:10" ht="14.5" x14ac:dyDescent="0.35">
      <c r="A3595" s="162">
        <v>37273</v>
      </c>
      <c r="B3595" s="162" t="s">
        <v>3788</v>
      </c>
      <c r="D3595" s="163">
        <v>2.1</v>
      </c>
      <c r="E3595" s="163" t="s">
        <v>195</v>
      </c>
      <c r="F3595" s="162">
        <v>2021</v>
      </c>
      <c r="G3595" s="164">
        <v>2011096</v>
      </c>
      <c r="H3595" s="164">
        <v>21756</v>
      </c>
      <c r="I3595" s="164">
        <v>1324</v>
      </c>
      <c r="J3595" s="164">
        <v>1020</v>
      </c>
    </row>
    <row r="3596" spans="1:10" ht="14.5" x14ac:dyDescent="0.35">
      <c r="A3596" s="162">
        <v>37273</v>
      </c>
      <c r="B3596" s="162" t="s">
        <v>3789</v>
      </c>
      <c r="D3596" s="163">
        <v>5.0999999999999996</v>
      </c>
      <c r="E3596" s="163" t="s">
        <v>195</v>
      </c>
      <c r="F3596" s="162">
        <v>2021</v>
      </c>
      <c r="G3596" s="164">
        <v>100814</v>
      </c>
      <c r="H3596" s="164">
        <v>12625</v>
      </c>
      <c r="I3596" s="164">
        <v>824</v>
      </c>
      <c r="J3596" s="164">
        <v>593</v>
      </c>
    </row>
    <row r="3597" spans="1:10" ht="14.5" x14ac:dyDescent="0.35">
      <c r="A3597" s="162">
        <v>37273</v>
      </c>
      <c r="B3597" s="162" t="s">
        <v>3790</v>
      </c>
      <c r="D3597" s="163">
        <v>5.2</v>
      </c>
      <c r="E3597" s="163" t="s">
        <v>195</v>
      </c>
      <c r="F3597" s="162">
        <v>2021</v>
      </c>
      <c r="G3597" s="164">
        <v>284155</v>
      </c>
      <c r="H3597" s="164">
        <v>15188</v>
      </c>
      <c r="I3597" s="164">
        <v>222</v>
      </c>
      <c r="J3597" s="164">
        <v>713</v>
      </c>
    </row>
    <row r="3598" spans="1:10" ht="14.5" x14ac:dyDescent="0.35">
      <c r="A3598" s="162">
        <v>37273</v>
      </c>
      <c r="B3598" s="162" t="s">
        <v>3791</v>
      </c>
      <c r="D3598" s="163">
        <v>9</v>
      </c>
      <c r="E3598" s="163" t="s">
        <v>195</v>
      </c>
      <c r="F3598" s="162">
        <v>2021</v>
      </c>
      <c r="G3598" s="164">
        <v>7545947</v>
      </c>
      <c r="H3598" s="164">
        <v>55349</v>
      </c>
      <c r="I3598" s="164">
        <v>2882</v>
      </c>
      <c r="J3598" s="164">
        <v>2598</v>
      </c>
    </row>
    <row r="3599" spans="1:10" ht="14.5" x14ac:dyDescent="0.35">
      <c r="A3599" s="162">
        <v>37273</v>
      </c>
      <c r="B3599" s="162" t="s">
        <v>3792</v>
      </c>
      <c r="D3599" s="163">
        <v>17.100000000000001</v>
      </c>
      <c r="E3599" s="163" t="s">
        <v>195</v>
      </c>
      <c r="F3599" s="162">
        <v>2021</v>
      </c>
      <c r="G3599" s="164">
        <v>5470981</v>
      </c>
      <c r="H3599" s="164">
        <v>125154</v>
      </c>
      <c r="I3599" s="164">
        <v>6390</v>
      </c>
      <c r="J3599" s="164">
        <v>5874</v>
      </c>
    </row>
    <row r="3600" spans="1:10" ht="14.5" x14ac:dyDescent="0.35">
      <c r="A3600" s="162">
        <v>37273</v>
      </c>
      <c r="B3600" s="162" t="s">
        <v>3793</v>
      </c>
      <c r="D3600" s="163">
        <v>17.2</v>
      </c>
      <c r="E3600" s="163" t="s">
        <v>195</v>
      </c>
      <c r="F3600" s="162">
        <v>2021</v>
      </c>
      <c r="G3600" s="164">
        <v>40160692</v>
      </c>
      <c r="H3600" s="164">
        <v>647192</v>
      </c>
      <c r="I3600" s="164">
        <v>35093</v>
      </c>
      <c r="J3600" s="164">
        <v>30376</v>
      </c>
    </row>
    <row r="3601" spans="1:10" ht="14.5" x14ac:dyDescent="0.35">
      <c r="A3601" s="162">
        <v>37273</v>
      </c>
      <c r="B3601" s="162" t="s">
        <v>3794</v>
      </c>
      <c r="D3601" s="163">
        <v>19.3</v>
      </c>
      <c r="E3601" s="163" t="s">
        <v>195</v>
      </c>
      <c r="F3601" s="162">
        <v>2021</v>
      </c>
      <c r="G3601" s="164">
        <v>28024</v>
      </c>
      <c r="H3601" s="164">
        <v>71678</v>
      </c>
      <c r="I3601" s="164">
        <v>1046</v>
      </c>
      <c r="J3601" s="164">
        <v>3364</v>
      </c>
    </row>
    <row r="3602" spans="1:10" ht="14.5" x14ac:dyDescent="0.35">
      <c r="A3602" s="162">
        <v>37273</v>
      </c>
      <c r="B3602" s="162" t="s">
        <v>3795</v>
      </c>
      <c r="D3602" s="163">
        <v>19.399999999999999</v>
      </c>
      <c r="E3602" s="163" t="s">
        <v>195</v>
      </c>
      <c r="F3602" s="162">
        <v>2021</v>
      </c>
      <c r="G3602" s="164">
        <v>10612314</v>
      </c>
      <c r="H3602" s="164">
        <v>0</v>
      </c>
      <c r="I3602" s="164">
        <v>0</v>
      </c>
      <c r="J3602" s="164">
        <v>0</v>
      </c>
    </row>
    <row r="3603" spans="1:10" ht="14.5" x14ac:dyDescent="0.35">
      <c r="A3603" s="162">
        <v>37273</v>
      </c>
      <c r="B3603" s="162" t="s">
        <v>3796</v>
      </c>
      <c r="D3603" s="163">
        <v>21.2</v>
      </c>
      <c r="E3603" s="163" t="s">
        <v>195</v>
      </c>
      <c r="F3603" s="162">
        <v>2021</v>
      </c>
      <c r="G3603" s="164">
        <v>3608767</v>
      </c>
      <c r="H3603" s="164">
        <v>21431</v>
      </c>
      <c r="I3603" s="164">
        <v>1399</v>
      </c>
      <c r="J3603" s="164">
        <v>1006</v>
      </c>
    </row>
    <row r="3604" spans="1:10" ht="14.5" x14ac:dyDescent="0.35">
      <c r="A3604" s="162">
        <v>37273</v>
      </c>
      <c r="B3604" s="162" t="s">
        <v>3797</v>
      </c>
      <c r="D3604" s="163">
        <v>23</v>
      </c>
      <c r="E3604" s="163" t="s">
        <v>195</v>
      </c>
      <c r="F3604" s="162">
        <v>2021</v>
      </c>
      <c r="G3604" s="164">
        <v>2396993</v>
      </c>
      <c r="H3604" s="164">
        <v>39233</v>
      </c>
      <c r="I3604" s="164">
        <v>1980</v>
      </c>
      <c r="J3604" s="164">
        <v>1841</v>
      </c>
    </row>
    <row r="3605" spans="1:10" ht="14.5" x14ac:dyDescent="0.35">
      <c r="A3605" s="162">
        <v>37273</v>
      </c>
      <c r="B3605" s="162" t="s">
        <v>3798</v>
      </c>
      <c r="D3605" s="163">
        <v>24</v>
      </c>
      <c r="E3605" s="163" t="s">
        <v>195</v>
      </c>
      <c r="F3605" s="162">
        <v>2021</v>
      </c>
      <c r="G3605" s="164">
        <v>234803</v>
      </c>
      <c r="H3605" s="164">
        <v>1688</v>
      </c>
      <c r="I3605" s="164">
        <v>1607</v>
      </c>
      <c r="J3605" s="164">
        <v>79</v>
      </c>
    </row>
    <row r="3606" spans="1:10" ht="14.5" x14ac:dyDescent="0.35">
      <c r="A3606" s="162">
        <v>37478</v>
      </c>
      <c r="B3606" s="162" t="s">
        <v>3799</v>
      </c>
      <c r="D3606" s="163">
        <v>4</v>
      </c>
      <c r="E3606" s="163" t="s">
        <v>195</v>
      </c>
      <c r="F3606" s="162">
        <v>2021</v>
      </c>
      <c r="G3606" s="164">
        <v>208</v>
      </c>
      <c r="H3606" s="164">
        <v>103980</v>
      </c>
      <c r="I3606" s="164">
        <v>14311</v>
      </c>
      <c r="J3606" s="164">
        <v>10250</v>
      </c>
    </row>
    <row r="3607" spans="1:10" ht="14.5" x14ac:dyDescent="0.35">
      <c r="A3607" s="162">
        <v>37478</v>
      </c>
      <c r="B3607" s="162" t="s">
        <v>3800</v>
      </c>
      <c r="D3607" s="163">
        <v>5.0999999999999996</v>
      </c>
      <c r="E3607" s="163" t="s">
        <v>195</v>
      </c>
      <c r="F3607" s="162">
        <v>2021</v>
      </c>
      <c r="G3607" s="164">
        <v>88373</v>
      </c>
      <c r="H3607" s="164">
        <v>15645</v>
      </c>
      <c r="I3607" s="164">
        <v>892</v>
      </c>
      <c r="J3607" s="164">
        <v>1174</v>
      </c>
    </row>
    <row r="3608" spans="1:10" ht="14.5" x14ac:dyDescent="0.35">
      <c r="A3608" s="162">
        <v>37478</v>
      </c>
      <c r="B3608" s="162" t="s">
        <v>3801</v>
      </c>
      <c r="D3608" s="163">
        <v>5.2</v>
      </c>
      <c r="E3608" s="163" t="s">
        <v>195</v>
      </c>
      <c r="F3608" s="162">
        <v>2021</v>
      </c>
      <c r="G3608" s="164">
        <v>483916</v>
      </c>
      <c r="H3608" s="164">
        <v>17794</v>
      </c>
      <c r="I3608" s="164">
        <v>1167</v>
      </c>
      <c r="J3608" s="164">
        <v>1710</v>
      </c>
    </row>
    <row r="3609" spans="1:10" ht="14.5" x14ac:dyDescent="0.35">
      <c r="A3609" s="162">
        <v>37478</v>
      </c>
      <c r="B3609" s="162" t="s">
        <v>3802</v>
      </c>
      <c r="D3609" s="163">
        <v>17.100000000000001</v>
      </c>
      <c r="E3609" s="163" t="s">
        <v>195</v>
      </c>
      <c r="F3609" s="162">
        <v>2021</v>
      </c>
      <c r="G3609" s="164">
        <v>568223</v>
      </c>
      <c r="H3609" s="164">
        <v>7973</v>
      </c>
      <c r="I3609" s="164">
        <v>728</v>
      </c>
      <c r="J3609" s="164">
        <v>760</v>
      </c>
    </row>
    <row r="3610" spans="1:10" ht="14.5" x14ac:dyDescent="0.35">
      <c r="A3610" s="162">
        <v>37478</v>
      </c>
      <c r="B3610" s="162" t="s">
        <v>3803</v>
      </c>
      <c r="D3610" s="163">
        <v>17.2</v>
      </c>
      <c r="E3610" s="163" t="s">
        <v>195</v>
      </c>
      <c r="F3610" s="162">
        <v>2021</v>
      </c>
      <c r="G3610" s="164">
        <v>0</v>
      </c>
      <c r="H3610" s="164">
        <v>462</v>
      </c>
      <c r="I3610" s="164">
        <v>21</v>
      </c>
      <c r="J3610" s="164">
        <v>32</v>
      </c>
    </row>
    <row r="3611" spans="1:10" ht="14.5" x14ac:dyDescent="0.35">
      <c r="A3611" s="162">
        <v>37478</v>
      </c>
      <c r="B3611" s="162" t="s">
        <v>3804</v>
      </c>
      <c r="D3611" s="163">
        <v>18</v>
      </c>
      <c r="E3611" s="163" t="s">
        <v>195</v>
      </c>
      <c r="F3611" s="162">
        <v>2021</v>
      </c>
      <c r="G3611" s="164">
        <v>6619</v>
      </c>
      <c r="H3611" s="164">
        <v>682</v>
      </c>
      <c r="I3611" s="164">
        <v>48</v>
      </c>
      <c r="J3611" s="164">
        <v>69</v>
      </c>
    </row>
    <row r="3612" spans="1:10" ht="14.5" x14ac:dyDescent="0.35">
      <c r="A3612" s="162">
        <v>37478</v>
      </c>
      <c r="B3612" s="162" t="s">
        <v>3805</v>
      </c>
      <c r="D3612" s="163">
        <v>19.100000000000001</v>
      </c>
      <c r="E3612" s="163" t="s">
        <v>195</v>
      </c>
      <c r="F3612" s="162">
        <v>2021</v>
      </c>
      <c r="G3612" s="164">
        <v>87681</v>
      </c>
      <c r="H3612" s="164">
        <v>111670</v>
      </c>
      <c r="I3612" s="164">
        <v>16688</v>
      </c>
      <c r="J3612" s="164">
        <v>9508</v>
      </c>
    </row>
    <row r="3613" spans="1:10" ht="14.5" x14ac:dyDescent="0.35">
      <c r="A3613" s="162">
        <v>37478</v>
      </c>
      <c r="B3613" s="162" t="s">
        <v>3806</v>
      </c>
      <c r="D3613" s="163">
        <v>19.2</v>
      </c>
      <c r="E3613" s="163" t="s">
        <v>195</v>
      </c>
      <c r="F3613" s="162">
        <v>2021</v>
      </c>
      <c r="G3613" s="164">
        <v>1428591</v>
      </c>
      <c r="H3613" s="164">
        <v>0</v>
      </c>
      <c r="I3613" s="164">
        <v>0</v>
      </c>
      <c r="J3613" s="164">
        <v>0</v>
      </c>
    </row>
    <row r="3614" spans="1:10" ht="14.5" x14ac:dyDescent="0.35">
      <c r="A3614" s="162">
        <v>37478</v>
      </c>
      <c r="B3614" s="162" t="s">
        <v>3807</v>
      </c>
      <c r="D3614" s="163">
        <v>19.3</v>
      </c>
      <c r="E3614" s="163" t="s">
        <v>195</v>
      </c>
      <c r="F3614" s="162">
        <v>2021</v>
      </c>
      <c r="G3614" s="164">
        <v>21879</v>
      </c>
      <c r="H3614" s="164">
        <v>22858</v>
      </c>
      <c r="I3614" s="164">
        <v>1637</v>
      </c>
      <c r="J3614" s="164">
        <v>2164</v>
      </c>
    </row>
    <row r="3615" spans="1:10" ht="14.5" x14ac:dyDescent="0.35">
      <c r="A3615" s="162">
        <v>37478</v>
      </c>
      <c r="B3615" s="162" t="s">
        <v>3808</v>
      </c>
      <c r="D3615" s="163">
        <v>19.399999999999999</v>
      </c>
      <c r="E3615" s="163" t="s">
        <v>195</v>
      </c>
      <c r="F3615" s="162">
        <v>2021</v>
      </c>
      <c r="G3615" s="164">
        <v>6188544</v>
      </c>
      <c r="H3615" s="164">
        <v>0</v>
      </c>
      <c r="I3615" s="164">
        <v>0</v>
      </c>
      <c r="J3615" s="164">
        <v>0</v>
      </c>
    </row>
    <row r="3616" spans="1:10" ht="14.5" x14ac:dyDescent="0.35">
      <c r="A3616" s="162">
        <v>37478</v>
      </c>
      <c r="B3616" s="162" t="s">
        <v>3809</v>
      </c>
      <c r="D3616" s="163">
        <v>21.1</v>
      </c>
      <c r="E3616" s="163" t="s">
        <v>195</v>
      </c>
      <c r="F3616" s="162">
        <v>2021</v>
      </c>
      <c r="G3616" s="164">
        <v>778040</v>
      </c>
      <c r="H3616" s="164">
        <v>59934</v>
      </c>
      <c r="I3616" s="164">
        <v>9025</v>
      </c>
      <c r="J3616" s="164">
        <v>5136</v>
      </c>
    </row>
    <row r="3617" spans="1:10" ht="14.5" x14ac:dyDescent="0.35">
      <c r="A3617" s="162">
        <v>37478</v>
      </c>
      <c r="B3617" s="162" t="s">
        <v>3810</v>
      </c>
      <c r="D3617" s="163">
        <v>21.2</v>
      </c>
      <c r="E3617" s="163" t="s">
        <v>195</v>
      </c>
      <c r="F3617" s="162">
        <v>2021</v>
      </c>
      <c r="G3617" s="164">
        <v>1325237</v>
      </c>
      <c r="H3617" s="164">
        <v>5389</v>
      </c>
      <c r="I3617" s="164">
        <v>375</v>
      </c>
      <c r="J3617" s="164">
        <v>507</v>
      </c>
    </row>
    <row r="3618" spans="1:10" ht="14.5" x14ac:dyDescent="0.35">
      <c r="A3618" s="162">
        <v>37478</v>
      </c>
      <c r="B3618" s="162" t="s">
        <v>3811</v>
      </c>
      <c r="D3618" s="163">
        <v>24</v>
      </c>
      <c r="E3618" s="163" t="s">
        <v>195</v>
      </c>
      <c r="F3618" s="162">
        <v>2021</v>
      </c>
      <c r="G3618" s="164">
        <v>1450</v>
      </c>
      <c r="H3618" s="164">
        <v>3673</v>
      </c>
      <c r="I3618" s="164">
        <v>329</v>
      </c>
      <c r="J3618" s="164">
        <v>405</v>
      </c>
    </row>
    <row r="3619" spans="1:10" ht="14.5" x14ac:dyDescent="0.35">
      <c r="A3619" s="162">
        <v>37540</v>
      </c>
      <c r="B3619" s="162" t="s">
        <v>3812</v>
      </c>
      <c r="D3619" s="163">
        <v>9</v>
      </c>
      <c r="E3619" s="163" t="s">
        <v>195</v>
      </c>
      <c r="F3619" s="162">
        <v>2021</v>
      </c>
      <c r="G3619" s="164">
        <v>567990</v>
      </c>
      <c r="H3619" s="164">
        <v>2101</v>
      </c>
      <c r="I3619" s="164">
        <v>71</v>
      </c>
      <c r="J3619" s="164">
        <v>140</v>
      </c>
    </row>
    <row r="3620" spans="1:10" ht="14.5" x14ac:dyDescent="0.35">
      <c r="A3620" s="162">
        <v>37540</v>
      </c>
      <c r="B3620" s="162" t="s">
        <v>3813</v>
      </c>
      <c r="D3620" s="163">
        <v>11</v>
      </c>
      <c r="E3620" s="163" t="s">
        <v>195</v>
      </c>
      <c r="F3620" s="162">
        <v>2021</v>
      </c>
      <c r="G3620" s="164">
        <v>232703</v>
      </c>
      <c r="H3620" s="164">
        <v>1695</v>
      </c>
      <c r="I3620" s="164">
        <v>57</v>
      </c>
      <c r="J3620" s="164">
        <v>113</v>
      </c>
    </row>
    <row r="3621" spans="1:10" ht="14.5" x14ac:dyDescent="0.35">
      <c r="A3621" s="162">
        <v>37540</v>
      </c>
      <c r="B3621" s="162" t="s">
        <v>3814</v>
      </c>
      <c r="D3621" s="163">
        <v>17.100000000000001</v>
      </c>
      <c r="E3621" s="163" t="s">
        <v>195</v>
      </c>
      <c r="F3621" s="162">
        <v>2021</v>
      </c>
      <c r="G3621" s="164">
        <v>28470</v>
      </c>
      <c r="H3621" s="164">
        <v>306</v>
      </c>
      <c r="I3621" s="164">
        <v>516</v>
      </c>
      <c r="J3621" s="164">
        <v>1019</v>
      </c>
    </row>
    <row r="3622" spans="1:10" ht="14.5" x14ac:dyDescent="0.35">
      <c r="A3622" s="162">
        <v>37540</v>
      </c>
      <c r="B3622" s="162" t="s">
        <v>3815</v>
      </c>
      <c r="D3622" s="163">
        <v>17.2</v>
      </c>
      <c r="E3622" s="163" t="s">
        <v>195</v>
      </c>
      <c r="F3622" s="162">
        <v>2021</v>
      </c>
      <c r="G3622" s="164">
        <v>31371482</v>
      </c>
      <c r="H3622" s="164">
        <v>503207</v>
      </c>
      <c r="I3622" s="164">
        <v>14403</v>
      </c>
      <c r="J3622" s="164">
        <v>28437</v>
      </c>
    </row>
    <row r="3623" spans="1:10" ht="14.5" x14ac:dyDescent="0.35">
      <c r="A3623" s="162">
        <v>37540</v>
      </c>
      <c r="B3623" s="162" t="s">
        <v>3816</v>
      </c>
      <c r="D3623" s="163">
        <v>23</v>
      </c>
      <c r="E3623" s="163" t="s">
        <v>195</v>
      </c>
      <c r="F3623" s="162">
        <v>2021</v>
      </c>
      <c r="G3623" s="164">
        <v>973970</v>
      </c>
      <c r="H3623" s="164">
        <v>35215</v>
      </c>
      <c r="I3623" s="164">
        <v>1192</v>
      </c>
      <c r="J3623" s="164">
        <v>2354</v>
      </c>
    </row>
    <row r="3624" spans="1:10" ht="14.5" x14ac:dyDescent="0.35">
      <c r="A3624" s="162">
        <v>37621</v>
      </c>
      <c r="B3624" s="162" t="s">
        <v>3817</v>
      </c>
      <c r="D3624" s="163">
        <v>17.100000000000001</v>
      </c>
      <c r="E3624" s="163" t="s">
        <v>195</v>
      </c>
      <c r="F3624" s="162">
        <v>2021</v>
      </c>
      <c r="G3624" s="164">
        <v>739634</v>
      </c>
      <c r="H3624" s="164">
        <v>125022</v>
      </c>
      <c r="I3624" s="164">
        <v>12262</v>
      </c>
      <c r="J3624" s="164">
        <v>274</v>
      </c>
    </row>
    <row r="3625" spans="1:10" ht="14.5" x14ac:dyDescent="0.35">
      <c r="A3625" s="162">
        <v>37648</v>
      </c>
      <c r="B3625" s="162" t="s">
        <v>3818</v>
      </c>
      <c r="D3625" s="163">
        <v>19.100000000000001</v>
      </c>
      <c r="E3625" s="163" t="s">
        <v>195</v>
      </c>
      <c r="F3625" s="162">
        <v>2021</v>
      </c>
      <c r="G3625" s="164">
        <v>0</v>
      </c>
      <c r="H3625" s="164">
        <v>400630</v>
      </c>
      <c r="I3625" s="164">
        <v>59698</v>
      </c>
      <c r="J3625" s="164">
        <v>78085</v>
      </c>
    </row>
    <row r="3626" spans="1:10" ht="14.5" x14ac:dyDescent="0.35">
      <c r="A3626" s="162">
        <v>37648</v>
      </c>
      <c r="B3626" s="162" t="s">
        <v>3819</v>
      </c>
      <c r="D3626" s="163">
        <v>19.2</v>
      </c>
      <c r="E3626" s="163" t="s">
        <v>195</v>
      </c>
      <c r="F3626" s="162">
        <v>2021</v>
      </c>
      <c r="G3626" s="164">
        <v>181999</v>
      </c>
      <c r="H3626" s="164">
        <v>0</v>
      </c>
      <c r="I3626" s="164">
        <v>0</v>
      </c>
      <c r="J3626" s="164">
        <v>0</v>
      </c>
    </row>
    <row r="3627" spans="1:10" ht="14.5" x14ac:dyDescent="0.35">
      <c r="A3627" s="162">
        <v>37648</v>
      </c>
      <c r="B3627" s="162" t="s">
        <v>3820</v>
      </c>
      <c r="D3627" s="163">
        <v>21.1</v>
      </c>
      <c r="E3627" s="163" t="s">
        <v>195</v>
      </c>
      <c r="F3627" s="162">
        <v>2021</v>
      </c>
      <c r="G3627" s="164">
        <v>57608</v>
      </c>
      <c r="H3627" s="164">
        <v>152034</v>
      </c>
      <c r="I3627" s="164">
        <v>22654</v>
      </c>
      <c r="J3627" s="164">
        <v>29632</v>
      </c>
    </row>
    <row r="3628" spans="1:10" ht="14.5" x14ac:dyDescent="0.35">
      <c r="A3628" s="162">
        <v>37710</v>
      </c>
      <c r="B3628" s="162" t="s">
        <v>3821</v>
      </c>
      <c r="D3628" s="163">
        <v>4</v>
      </c>
      <c r="E3628" s="163" t="s">
        <v>195</v>
      </c>
      <c r="F3628" s="162">
        <v>2021</v>
      </c>
      <c r="G3628" s="164">
        <v>53612</v>
      </c>
      <c r="H3628" s="164">
        <v>23924</v>
      </c>
      <c r="I3628" s="164">
        <v>1967</v>
      </c>
      <c r="J3628" s="164">
        <v>6206</v>
      </c>
    </row>
    <row r="3629" spans="1:10" ht="14.5" x14ac:dyDescent="0.35">
      <c r="A3629" s="162">
        <v>37710</v>
      </c>
      <c r="B3629" s="162" t="s">
        <v>3822</v>
      </c>
      <c r="D3629" s="163">
        <v>9</v>
      </c>
      <c r="E3629" s="163" t="s">
        <v>195</v>
      </c>
      <c r="F3629" s="162">
        <v>2021</v>
      </c>
      <c r="G3629" s="164">
        <v>50</v>
      </c>
      <c r="H3629" s="164">
        <v>56</v>
      </c>
      <c r="I3629" s="164">
        <v>5</v>
      </c>
      <c r="J3629" s="164">
        <v>16</v>
      </c>
    </row>
    <row r="3630" spans="1:10" ht="14.5" x14ac:dyDescent="0.35">
      <c r="A3630" s="162">
        <v>37710</v>
      </c>
      <c r="B3630" s="162" t="s">
        <v>3823</v>
      </c>
      <c r="D3630" s="163">
        <v>17.100000000000001</v>
      </c>
      <c r="E3630" s="163" t="s">
        <v>195</v>
      </c>
      <c r="F3630" s="162">
        <v>2021</v>
      </c>
      <c r="G3630" s="164">
        <v>22082</v>
      </c>
      <c r="H3630" s="164">
        <v>121</v>
      </c>
      <c r="I3630" s="164">
        <v>11</v>
      </c>
      <c r="J3630" s="164">
        <v>36</v>
      </c>
    </row>
    <row r="3631" spans="1:10" ht="14.5" x14ac:dyDescent="0.35">
      <c r="A3631" s="162">
        <v>37877</v>
      </c>
      <c r="B3631" s="162" t="s">
        <v>3824</v>
      </c>
      <c r="D3631" s="163">
        <v>1</v>
      </c>
      <c r="E3631" s="163" t="s">
        <v>195</v>
      </c>
      <c r="F3631" s="162">
        <v>2021</v>
      </c>
      <c r="G3631" s="164">
        <v>205002</v>
      </c>
      <c r="H3631" s="164">
        <v>1380</v>
      </c>
      <c r="I3631" s="164">
        <v>37</v>
      </c>
      <c r="J3631" s="164">
        <v>154</v>
      </c>
    </row>
    <row r="3632" spans="1:10" ht="14.5" x14ac:dyDescent="0.35">
      <c r="A3632" s="162">
        <v>37877</v>
      </c>
      <c r="B3632" s="162" t="s">
        <v>3825</v>
      </c>
      <c r="D3632" s="163">
        <v>2.1</v>
      </c>
      <c r="E3632" s="163" t="s">
        <v>195</v>
      </c>
      <c r="F3632" s="162">
        <v>2021</v>
      </c>
      <c r="G3632" s="164">
        <v>872161</v>
      </c>
      <c r="H3632" s="164">
        <v>2960</v>
      </c>
      <c r="I3632" s="164">
        <v>77</v>
      </c>
      <c r="J3632" s="164">
        <v>364</v>
      </c>
    </row>
    <row r="3633" spans="1:10" ht="14.5" x14ac:dyDescent="0.35">
      <c r="A3633" s="162">
        <v>37877</v>
      </c>
      <c r="B3633" s="162" t="s">
        <v>3826</v>
      </c>
      <c r="D3633" s="163">
        <v>4</v>
      </c>
      <c r="E3633" s="163" t="s">
        <v>195</v>
      </c>
      <c r="F3633" s="162">
        <v>2021</v>
      </c>
      <c r="G3633" s="164">
        <v>28205028</v>
      </c>
      <c r="H3633" s="164">
        <v>528884</v>
      </c>
      <c r="I3633" s="164">
        <v>19060</v>
      </c>
      <c r="J3633" s="164">
        <v>43096</v>
      </c>
    </row>
    <row r="3634" spans="1:10" ht="14.5" x14ac:dyDescent="0.35">
      <c r="A3634" s="162">
        <v>37877</v>
      </c>
      <c r="B3634" s="162" t="s">
        <v>3827</v>
      </c>
      <c r="D3634" s="163">
        <v>5.0999999999999996</v>
      </c>
      <c r="E3634" s="163" t="s">
        <v>195</v>
      </c>
      <c r="F3634" s="162">
        <v>2021</v>
      </c>
      <c r="G3634" s="164">
        <v>7779501</v>
      </c>
      <c r="H3634" s="164">
        <v>60095</v>
      </c>
      <c r="I3634" s="164">
        <v>1886</v>
      </c>
      <c r="J3634" s="164">
        <v>8256</v>
      </c>
    </row>
    <row r="3635" spans="1:10" ht="14.5" x14ac:dyDescent="0.35">
      <c r="A3635" s="162">
        <v>37877</v>
      </c>
      <c r="B3635" s="162" t="s">
        <v>3828</v>
      </c>
      <c r="D3635" s="163">
        <v>5.2</v>
      </c>
      <c r="E3635" s="163" t="s">
        <v>195</v>
      </c>
      <c r="F3635" s="162">
        <v>2021</v>
      </c>
      <c r="G3635" s="164">
        <v>2419686</v>
      </c>
      <c r="H3635" s="164">
        <v>21314</v>
      </c>
      <c r="I3635" s="164">
        <v>807</v>
      </c>
      <c r="J3635" s="164">
        <v>2910</v>
      </c>
    </row>
    <row r="3636" spans="1:10" ht="14.5" x14ac:dyDescent="0.35">
      <c r="A3636" s="162">
        <v>37877</v>
      </c>
      <c r="B3636" s="162" t="s">
        <v>3829</v>
      </c>
      <c r="D3636" s="163">
        <v>9</v>
      </c>
      <c r="E3636" s="163" t="s">
        <v>195</v>
      </c>
      <c r="F3636" s="162">
        <v>2021</v>
      </c>
      <c r="G3636" s="164">
        <v>1445259</v>
      </c>
      <c r="H3636" s="164">
        <v>30551</v>
      </c>
      <c r="I3636" s="164">
        <v>2040</v>
      </c>
      <c r="J3636" s="164">
        <v>3497</v>
      </c>
    </row>
    <row r="3637" spans="1:10" ht="14.5" x14ac:dyDescent="0.35">
      <c r="A3637" s="162">
        <v>37877</v>
      </c>
      <c r="B3637" s="162" t="s">
        <v>3830</v>
      </c>
      <c r="D3637" s="163">
        <v>17.100000000000001</v>
      </c>
      <c r="E3637" s="163" t="s">
        <v>195</v>
      </c>
      <c r="F3637" s="162">
        <v>2021</v>
      </c>
      <c r="G3637" s="164">
        <v>1241721</v>
      </c>
      <c r="H3637" s="164">
        <v>10768</v>
      </c>
      <c r="I3637" s="164">
        <v>439</v>
      </c>
      <c r="J3637" s="164">
        <v>1119</v>
      </c>
    </row>
    <row r="3638" spans="1:10" ht="14.5" x14ac:dyDescent="0.35">
      <c r="A3638" s="162">
        <v>37877</v>
      </c>
      <c r="B3638" s="162" t="s">
        <v>3831</v>
      </c>
      <c r="D3638" s="163">
        <v>17.2</v>
      </c>
      <c r="E3638" s="163" t="s">
        <v>195</v>
      </c>
      <c r="F3638" s="162">
        <v>2021</v>
      </c>
      <c r="G3638" s="164">
        <v>11444</v>
      </c>
      <c r="H3638" s="164">
        <v>222</v>
      </c>
      <c r="I3638" s="164">
        <v>8</v>
      </c>
      <c r="J3638" s="164">
        <v>30</v>
      </c>
    </row>
    <row r="3639" spans="1:10" ht="14.5" x14ac:dyDescent="0.35">
      <c r="A3639" s="162">
        <v>37877</v>
      </c>
      <c r="B3639" s="162" t="s">
        <v>3832</v>
      </c>
      <c r="D3639" s="163">
        <v>18</v>
      </c>
      <c r="E3639" s="163" t="s">
        <v>195</v>
      </c>
      <c r="F3639" s="162">
        <v>2021</v>
      </c>
      <c r="G3639" s="164">
        <v>108411</v>
      </c>
      <c r="H3639" s="164">
        <v>561</v>
      </c>
      <c r="I3639" s="164">
        <v>24</v>
      </c>
      <c r="J3639" s="164">
        <v>73</v>
      </c>
    </row>
    <row r="3640" spans="1:10" ht="14.5" x14ac:dyDescent="0.35">
      <c r="A3640" s="162">
        <v>37877</v>
      </c>
      <c r="B3640" s="162" t="s">
        <v>3833</v>
      </c>
      <c r="D3640" s="163">
        <v>19.3</v>
      </c>
      <c r="E3640" s="163" t="s">
        <v>195</v>
      </c>
      <c r="F3640" s="162">
        <v>2021</v>
      </c>
      <c r="G3640" s="164">
        <v>12631</v>
      </c>
      <c r="H3640" s="164">
        <v>9856</v>
      </c>
      <c r="I3640" s="164">
        <v>300</v>
      </c>
      <c r="J3640" s="164">
        <v>1323</v>
      </c>
    </row>
    <row r="3641" spans="1:10" ht="14.5" x14ac:dyDescent="0.35">
      <c r="A3641" s="162">
        <v>37877</v>
      </c>
      <c r="B3641" s="162" t="s">
        <v>3834</v>
      </c>
      <c r="D3641" s="163">
        <v>19.399999999999999</v>
      </c>
      <c r="E3641" s="163" t="s">
        <v>195</v>
      </c>
      <c r="F3641" s="162">
        <v>2021</v>
      </c>
      <c r="G3641" s="164">
        <v>2571295</v>
      </c>
      <c r="H3641" s="164">
        <v>0</v>
      </c>
      <c r="I3641" s="164">
        <v>0</v>
      </c>
      <c r="J3641" s="164">
        <v>0</v>
      </c>
    </row>
    <row r="3642" spans="1:10" ht="14.5" x14ac:dyDescent="0.35">
      <c r="A3642" s="162">
        <v>37877</v>
      </c>
      <c r="B3642" s="162" t="s">
        <v>3835</v>
      </c>
      <c r="D3642" s="163">
        <v>21.2</v>
      </c>
      <c r="E3642" s="163" t="s">
        <v>195</v>
      </c>
      <c r="F3642" s="162">
        <v>2021</v>
      </c>
      <c r="G3642" s="164">
        <v>594512</v>
      </c>
      <c r="H3642" s="164">
        <v>2818</v>
      </c>
      <c r="I3642" s="164">
        <v>87</v>
      </c>
      <c r="J3642" s="164">
        <v>370</v>
      </c>
    </row>
    <row r="3643" spans="1:10" ht="14.5" x14ac:dyDescent="0.35">
      <c r="A3643" s="162">
        <v>37885</v>
      </c>
      <c r="B3643" s="162" t="s">
        <v>3836</v>
      </c>
      <c r="D3643" s="163">
        <v>2.1</v>
      </c>
      <c r="E3643" s="163" t="s">
        <v>195</v>
      </c>
      <c r="F3643" s="162">
        <v>2021</v>
      </c>
      <c r="G3643" s="164">
        <v>3078706</v>
      </c>
      <c r="H3643" s="164">
        <v>18360</v>
      </c>
      <c r="I3643" s="164">
        <v>614</v>
      </c>
      <c r="J3643" s="164">
        <v>1019</v>
      </c>
    </row>
    <row r="3644" spans="1:10" ht="14.5" x14ac:dyDescent="0.35">
      <c r="A3644" s="162">
        <v>37885</v>
      </c>
      <c r="B3644" s="162" t="s">
        <v>3837</v>
      </c>
      <c r="D3644" s="163">
        <v>5.0999999999999996</v>
      </c>
      <c r="E3644" s="163" t="s">
        <v>195</v>
      </c>
      <c r="F3644" s="162">
        <v>2021</v>
      </c>
      <c r="G3644" s="164">
        <v>4707</v>
      </c>
      <c r="H3644" s="164">
        <v>129</v>
      </c>
      <c r="I3644" s="164">
        <v>4</v>
      </c>
      <c r="J3644" s="164">
        <v>7</v>
      </c>
    </row>
    <row r="3645" spans="1:10" ht="14.5" x14ac:dyDescent="0.35">
      <c r="A3645" s="162">
        <v>37885</v>
      </c>
      <c r="B3645" s="162" t="s">
        <v>3838</v>
      </c>
      <c r="D3645" s="163">
        <v>5.2</v>
      </c>
      <c r="E3645" s="163" t="s">
        <v>195</v>
      </c>
      <c r="F3645" s="162">
        <v>2021</v>
      </c>
      <c r="G3645" s="164">
        <v>43706</v>
      </c>
      <c r="H3645" s="164">
        <v>1203</v>
      </c>
      <c r="I3645" s="164">
        <v>47</v>
      </c>
      <c r="J3645" s="164">
        <v>78</v>
      </c>
    </row>
    <row r="3646" spans="1:10" ht="14.5" x14ac:dyDescent="0.35">
      <c r="A3646" s="162">
        <v>37885</v>
      </c>
      <c r="B3646" s="162" t="s">
        <v>3839</v>
      </c>
      <c r="D3646" s="163">
        <v>9</v>
      </c>
      <c r="E3646" s="163" t="s">
        <v>195</v>
      </c>
      <c r="F3646" s="162">
        <v>2021</v>
      </c>
      <c r="G3646" s="164">
        <v>34297871</v>
      </c>
      <c r="H3646" s="164">
        <v>417837</v>
      </c>
      <c r="I3646" s="164">
        <v>13503</v>
      </c>
      <c r="J3646" s="164">
        <v>22403</v>
      </c>
    </row>
    <row r="3647" spans="1:10" ht="14.5" x14ac:dyDescent="0.35">
      <c r="A3647" s="162">
        <v>37885</v>
      </c>
      <c r="B3647" s="162" t="s">
        <v>3840</v>
      </c>
      <c r="D3647" s="163">
        <v>17.100000000000001</v>
      </c>
      <c r="E3647" s="163" t="s">
        <v>195</v>
      </c>
      <c r="F3647" s="162">
        <v>2021</v>
      </c>
      <c r="G3647" s="164">
        <v>9783291</v>
      </c>
      <c r="H3647" s="164">
        <v>177776</v>
      </c>
      <c r="I3647" s="164">
        <v>5846</v>
      </c>
      <c r="J3647" s="164">
        <v>9700</v>
      </c>
    </row>
    <row r="3648" spans="1:10" ht="14.5" x14ac:dyDescent="0.35">
      <c r="A3648" s="162">
        <v>37885</v>
      </c>
      <c r="B3648" s="162" t="s">
        <v>3841</v>
      </c>
      <c r="D3648" s="163">
        <v>17.2</v>
      </c>
      <c r="E3648" s="163" t="s">
        <v>195</v>
      </c>
      <c r="F3648" s="162">
        <v>2021</v>
      </c>
      <c r="G3648" s="164">
        <v>165704032</v>
      </c>
      <c r="H3648" s="164">
        <v>2223753</v>
      </c>
      <c r="I3648" s="164">
        <v>67340</v>
      </c>
      <c r="J3648" s="164">
        <v>111725</v>
      </c>
    </row>
    <row r="3649" spans="1:10" ht="14.5" x14ac:dyDescent="0.35">
      <c r="A3649" s="162">
        <v>37885</v>
      </c>
      <c r="B3649" s="162" t="s">
        <v>3842</v>
      </c>
      <c r="D3649" s="163">
        <v>19.100000000000001</v>
      </c>
      <c r="E3649" s="163" t="s">
        <v>195</v>
      </c>
      <c r="F3649" s="162">
        <v>2021</v>
      </c>
      <c r="G3649" s="164">
        <v>3086</v>
      </c>
      <c r="H3649" s="164">
        <v>364</v>
      </c>
      <c r="I3649" s="164">
        <v>10</v>
      </c>
      <c r="J3649" s="164">
        <v>17</v>
      </c>
    </row>
    <row r="3650" spans="1:10" ht="14.5" x14ac:dyDescent="0.35">
      <c r="A3650" s="162">
        <v>37885</v>
      </c>
      <c r="B3650" s="162" t="s">
        <v>3843</v>
      </c>
      <c r="D3650" s="163">
        <v>19.2</v>
      </c>
      <c r="E3650" s="163" t="s">
        <v>195</v>
      </c>
      <c r="F3650" s="162">
        <v>2021</v>
      </c>
      <c r="G3650" s="164">
        <v>23626</v>
      </c>
      <c r="H3650" s="164">
        <v>0</v>
      </c>
      <c r="I3650" s="164">
        <v>0</v>
      </c>
      <c r="J3650" s="164">
        <v>0</v>
      </c>
    </row>
    <row r="3651" spans="1:10" ht="14.5" x14ac:dyDescent="0.35">
      <c r="A3651" s="162">
        <v>37885</v>
      </c>
      <c r="B3651" s="162" t="s">
        <v>3844</v>
      </c>
      <c r="D3651" s="163">
        <v>19.3</v>
      </c>
      <c r="E3651" s="163" t="s">
        <v>195</v>
      </c>
      <c r="F3651" s="162">
        <v>2021</v>
      </c>
      <c r="G3651" s="164">
        <v>1383</v>
      </c>
      <c r="H3651" s="164">
        <v>39621</v>
      </c>
      <c r="I3651" s="164">
        <v>1260</v>
      </c>
      <c r="J3651" s="164">
        <v>2090</v>
      </c>
    </row>
    <row r="3652" spans="1:10" ht="14.5" x14ac:dyDescent="0.35">
      <c r="A3652" s="162">
        <v>37885</v>
      </c>
      <c r="B3652" s="162" t="s">
        <v>3845</v>
      </c>
      <c r="D3652" s="163">
        <v>19.399999999999999</v>
      </c>
      <c r="E3652" s="163" t="s">
        <v>195</v>
      </c>
      <c r="F3652" s="162">
        <v>2021</v>
      </c>
      <c r="G3652" s="164">
        <v>2743840</v>
      </c>
      <c r="H3652" s="164">
        <v>0</v>
      </c>
      <c r="I3652" s="164">
        <v>0</v>
      </c>
      <c r="J3652" s="164">
        <v>0</v>
      </c>
    </row>
    <row r="3653" spans="1:10" ht="14.5" x14ac:dyDescent="0.35">
      <c r="A3653" s="162">
        <v>37885</v>
      </c>
      <c r="B3653" s="162" t="s">
        <v>3846</v>
      </c>
      <c r="D3653" s="163">
        <v>21.1</v>
      </c>
      <c r="E3653" s="163" t="s">
        <v>195</v>
      </c>
      <c r="F3653" s="162">
        <v>2021</v>
      </c>
      <c r="G3653" s="164">
        <v>256213</v>
      </c>
      <c r="H3653" s="164">
        <v>2819</v>
      </c>
      <c r="I3653" s="164">
        <v>79</v>
      </c>
      <c r="J3653" s="164">
        <v>131</v>
      </c>
    </row>
    <row r="3654" spans="1:10" ht="14.5" x14ac:dyDescent="0.35">
      <c r="A3654" s="162">
        <v>37885</v>
      </c>
      <c r="B3654" s="162" t="s">
        <v>3847</v>
      </c>
      <c r="D3654" s="163">
        <v>21.2</v>
      </c>
      <c r="E3654" s="163" t="s">
        <v>195</v>
      </c>
      <c r="F3654" s="162">
        <v>2021</v>
      </c>
      <c r="G3654" s="164">
        <v>41224</v>
      </c>
      <c r="H3654" s="164">
        <v>8739</v>
      </c>
      <c r="I3654" s="164">
        <v>253</v>
      </c>
      <c r="J3654" s="164">
        <v>420</v>
      </c>
    </row>
    <row r="3655" spans="1:10" ht="14.5" x14ac:dyDescent="0.35">
      <c r="A3655" s="162">
        <v>37885</v>
      </c>
      <c r="B3655" s="162" t="s">
        <v>3848</v>
      </c>
      <c r="D3655" s="163">
        <v>23</v>
      </c>
      <c r="E3655" s="163" t="s">
        <v>195</v>
      </c>
      <c r="F3655" s="162">
        <v>2021</v>
      </c>
      <c r="G3655" s="164">
        <v>75641</v>
      </c>
      <c r="H3655" s="164">
        <v>8863</v>
      </c>
      <c r="I3655" s="164">
        <v>287</v>
      </c>
      <c r="J3655" s="164">
        <v>476</v>
      </c>
    </row>
    <row r="3656" spans="1:10" ht="14.5" x14ac:dyDescent="0.35">
      <c r="A3656" s="162">
        <v>37885</v>
      </c>
      <c r="B3656" s="162" t="s">
        <v>3849</v>
      </c>
      <c r="D3656" s="163">
        <v>24</v>
      </c>
      <c r="E3656" s="163" t="s">
        <v>195</v>
      </c>
      <c r="F3656" s="162">
        <v>2021</v>
      </c>
      <c r="G3656" s="164">
        <v>6202799</v>
      </c>
      <c r="H3656" s="164">
        <v>44984</v>
      </c>
      <c r="I3656" s="164">
        <v>1338</v>
      </c>
      <c r="J3656" s="164">
        <v>2220</v>
      </c>
    </row>
    <row r="3657" spans="1:10" ht="14.5" x14ac:dyDescent="0.35">
      <c r="A3657" s="162">
        <v>37907</v>
      </c>
      <c r="B3657" s="162" t="s">
        <v>3850</v>
      </c>
      <c r="D3657" s="163">
        <v>4</v>
      </c>
      <c r="E3657" s="163" t="s">
        <v>195</v>
      </c>
      <c r="F3657" s="162">
        <v>2021</v>
      </c>
      <c r="G3657" s="164">
        <v>1038634252</v>
      </c>
      <c r="H3657" s="164">
        <v>4467871</v>
      </c>
      <c r="I3657" s="164">
        <v>202337</v>
      </c>
      <c r="J3657" s="164">
        <v>97231</v>
      </c>
    </row>
    <row r="3658" spans="1:10" ht="14.5" x14ac:dyDescent="0.35">
      <c r="A3658" s="162">
        <v>37907</v>
      </c>
      <c r="B3658" s="162" t="s">
        <v>3851</v>
      </c>
      <c r="D3658" s="163">
        <v>9</v>
      </c>
      <c r="E3658" s="163" t="s">
        <v>195</v>
      </c>
      <c r="F3658" s="162">
        <v>2021</v>
      </c>
      <c r="G3658" s="164">
        <v>5571491</v>
      </c>
      <c r="H3658" s="164">
        <v>36824</v>
      </c>
      <c r="I3658" s="164">
        <v>1894</v>
      </c>
      <c r="J3658" s="164">
        <v>939</v>
      </c>
    </row>
    <row r="3659" spans="1:10" ht="14.5" x14ac:dyDescent="0.35">
      <c r="A3659" s="162">
        <v>37907</v>
      </c>
      <c r="B3659" s="162" t="s">
        <v>3852</v>
      </c>
      <c r="D3659" s="163">
        <v>17.100000000000001</v>
      </c>
      <c r="E3659" s="163" t="s">
        <v>195</v>
      </c>
      <c r="F3659" s="162">
        <v>2021</v>
      </c>
      <c r="G3659" s="164">
        <v>14920</v>
      </c>
      <c r="H3659" s="164">
        <v>216</v>
      </c>
      <c r="I3659" s="164">
        <v>10</v>
      </c>
      <c r="J3659" s="164">
        <v>5</v>
      </c>
    </row>
    <row r="3660" spans="1:10" ht="14.5" x14ac:dyDescent="0.35">
      <c r="A3660" s="162">
        <v>37915</v>
      </c>
      <c r="B3660" s="162" t="s">
        <v>3853</v>
      </c>
      <c r="D3660" s="163">
        <v>9</v>
      </c>
      <c r="E3660" s="163" t="s">
        <v>195</v>
      </c>
      <c r="F3660" s="162">
        <v>2021</v>
      </c>
      <c r="G3660" s="164">
        <v>5799016</v>
      </c>
      <c r="H3660" s="164">
        <v>153251</v>
      </c>
      <c r="I3660" s="164">
        <v>5</v>
      </c>
      <c r="J3660" s="164">
        <v>4016</v>
      </c>
    </row>
    <row r="3661" spans="1:10" ht="14.5" x14ac:dyDescent="0.35">
      <c r="A3661" s="162">
        <v>37915</v>
      </c>
      <c r="B3661" s="162" t="s">
        <v>3854</v>
      </c>
      <c r="D3661" s="163">
        <v>19.100000000000001</v>
      </c>
      <c r="E3661" s="163" t="s">
        <v>195</v>
      </c>
      <c r="F3661" s="162">
        <v>2021</v>
      </c>
      <c r="G3661" s="164">
        <v>536612</v>
      </c>
      <c r="H3661" s="164">
        <v>125271</v>
      </c>
      <c r="I3661" s="164">
        <v>4</v>
      </c>
      <c r="J3661" s="164">
        <v>3283</v>
      </c>
    </row>
    <row r="3662" spans="1:10" ht="14.5" x14ac:dyDescent="0.35">
      <c r="A3662" s="162">
        <v>37915</v>
      </c>
      <c r="B3662" s="162" t="s">
        <v>3855</v>
      </c>
      <c r="D3662" s="163">
        <v>19.2</v>
      </c>
      <c r="E3662" s="163" t="s">
        <v>195</v>
      </c>
      <c r="F3662" s="162">
        <v>2021</v>
      </c>
      <c r="G3662" s="164">
        <v>7031754</v>
      </c>
      <c r="H3662" s="164">
        <v>0</v>
      </c>
      <c r="I3662" s="164">
        <v>0</v>
      </c>
      <c r="J3662" s="164">
        <v>0</v>
      </c>
    </row>
    <row r="3663" spans="1:10" ht="14.5" x14ac:dyDescent="0.35">
      <c r="A3663" s="162">
        <v>37915</v>
      </c>
      <c r="B3663" s="162" t="s">
        <v>3856</v>
      </c>
      <c r="D3663" s="163">
        <v>21.1</v>
      </c>
      <c r="E3663" s="163" t="s">
        <v>195</v>
      </c>
      <c r="F3663" s="162">
        <v>2021</v>
      </c>
      <c r="G3663" s="164">
        <v>28557416</v>
      </c>
      <c r="H3663" s="164">
        <v>307956</v>
      </c>
      <c r="I3663" s="164">
        <v>11</v>
      </c>
      <c r="J3663" s="164">
        <v>8071</v>
      </c>
    </row>
    <row r="3664" spans="1:10" ht="14.5" x14ac:dyDescent="0.35">
      <c r="A3664" s="162">
        <v>37940</v>
      </c>
      <c r="B3664" s="162" t="s">
        <v>3857</v>
      </c>
      <c r="D3664" s="163">
        <v>24</v>
      </c>
      <c r="E3664" s="163" t="s">
        <v>195</v>
      </c>
      <c r="F3664" s="162">
        <v>2021</v>
      </c>
      <c r="G3664" s="164">
        <v>2286338</v>
      </c>
      <c r="H3664" s="164">
        <v>15615</v>
      </c>
      <c r="I3664" s="164">
        <v>0</v>
      </c>
      <c r="J3664" s="164">
        <v>0</v>
      </c>
    </row>
    <row r="3665" spans="1:10" ht="14.5" x14ac:dyDescent="0.35">
      <c r="A3665" s="162">
        <v>38067</v>
      </c>
      <c r="B3665" s="162" t="s">
        <v>3858</v>
      </c>
      <c r="D3665" s="163">
        <v>4</v>
      </c>
      <c r="E3665" s="163" t="s">
        <v>195</v>
      </c>
      <c r="F3665" s="162">
        <v>2021</v>
      </c>
      <c r="G3665" s="164">
        <v>15403368</v>
      </c>
      <c r="H3665" s="164">
        <v>17921</v>
      </c>
      <c r="I3665" s="164">
        <v>1826</v>
      </c>
      <c r="J3665" s="164">
        <v>1684</v>
      </c>
    </row>
    <row r="3666" spans="1:10" ht="14.5" x14ac:dyDescent="0.35">
      <c r="A3666" s="162">
        <v>38067</v>
      </c>
      <c r="B3666" s="162" t="s">
        <v>3859</v>
      </c>
      <c r="D3666" s="163">
        <v>9</v>
      </c>
      <c r="E3666" s="163" t="s">
        <v>195</v>
      </c>
      <c r="F3666" s="162">
        <v>2021</v>
      </c>
      <c r="G3666" s="164">
        <v>130161</v>
      </c>
      <c r="H3666" s="164">
        <v>146</v>
      </c>
      <c r="I3666" s="164">
        <v>15</v>
      </c>
      <c r="J3666" s="164">
        <v>14</v>
      </c>
    </row>
    <row r="3667" spans="1:10" ht="14.5" x14ac:dyDescent="0.35">
      <c r="A3667" s="162">
        <v>38067</v>
      </c>
      <c r="B3667" s="162" t="s">
        <v>3860</v>
      </c>
      <c r="D3667" s="163">
        <v>19.100000000000001</v>
      </c>
      <c r="E3667" s="163" t="s">
        <v>195</v>
      </c>
      <c r="F3667" s="162">
        <v>2021</v>
      </c>
      <c r="G3667" s="164">
        <v>26862</v>
      </c>
      <c r="H3667" s="164">
        <v>100546</v>
      </c>
      <c r="I3667" s="164">
        <v>7817</v>
      </c>
      <c r="J3667" s="164">
        <v>11026</v>
      </c>
    </row>
    <row r="3668" spans="1:10" ht="14.5" x14ac:dyDescent="0.35">
      <c r="A3668" s="162">
        <v>38067</v>
      </c>
      <c r="B3668" s="162" t="s">
        <v>3861</v>
      </c>
      <c r="D3668" s="163">
        <v>19.2</v>
      </c>
      <c r="E3668" s="163" t="s">
        <v>195</v>
      </c>
      <c r="F3668" s="162">
        <v>2021</v>
      </c>
      <c r="G3668" s="164">
        <v>586446</v>
      </c>
      <c r="H3668" s="164">
        <v>0</v>
      </c>
      <c r="I3668" s="164">
        <v>0</v>
      </c>
      <c r="J3668" s="164">
        <v>0</v>
      </c>
    </row>
    <row r="3669" spans="1:10" ht="14.5" x14ac:dyDescent="0.35">
      <c r="A3669" s="162">
        <v>38067</v>
      </c>
      <c r="B3669" s="162" t="s">
        <v>3862</v>
      </c>
      <c r="D3669" s="163">
        <v>21.1</v>
      </c>
      <c r="E3669" s="163" t="s">
        <v>195</v>
      </c>
      <c r="F3669" s="162">
        <v>2021</v>
      </c>
      <c r="G3669" s="164">
        <v>472546</v>
      </c>
      <c r="H3669" s="164">
        <v>88828</v>
      </c>
      <c r="I3669" s="164">
        <v>7034</v>
      </c>
      <c r="J3669" s="164">
        <v>9815</v>
      </c>
    </row>
    <row r="3670" spans="1:10" ht="14.5" x14ac:dyDescent="0.35">
      <c r="A3670" s="162">
        <v>38130</v>
      </c>
      <c r="B3670" s="162" t="s">
        <v>3863</v>
      </c>
      <c r="D3670" s="163">
        <v>4</v>
      </c>
      <c r="E3670" s="163" t="s">
        <v>195</v>
      </c>
      <c r="F3670" s="162">
        <v>2021</v>
      </c>
      <c r="G3670" s="164">
        <v>440417139</v>
      </c>
      <c r="H3670" s="164">
        <v>2072824</v>
      </c>
      <c r="I3670" s="164">
        <v>50033</v>
      </c>
      <c r="J3670" s="164">
        <v>111363</v>
      </c>
    </row>
    <row r="3671" spans="1:10" ht="14.5" x14ac:dyDescent="0.35">
      <c r="A3671" s="162">
        <v>38130</v>
      </c>
      <c r="B3671" s="162" t="s">
        <v>3864</v>
      </c>
      <c r="D3671" s="163">
        <v>9</v>
      </c>
      <c r="E3671" s="163" t="s">
        <v>195</v>
      </c>
      <c r="F3671" s="162">
        <v>2021</v>
      </c>
      <c r="G3671" s="164">
        <v>1518491</v>
      </c>
      <c r="H3671" s="164">
        <v>7914</v>
      </c>
      <c r="I3671" s="164">
        <v>280</v>
      </c>
      <c r="J3671" s="164">
        <v>622</v>
      </c>
    </row>
    <row r="3672" spans="1:10" ht="14.5" x14ac:dyDescent="0.35">
      <c r="A3672" s="162">
        <v>38130</v>
      </c>
      <c r="B3672" s="162" t="s">
        <v>3865</v>
      </c>
      <c r="D3672" s="163">
        <v>17.100000000000001</v>
      </c>
      <c r="E3672" s="163" t="s">
        <v>195</v>
      </c>
      <c r="F3672" s="162">
        <v>2021</v>
      </c>
      <c r="G3672" s="164">
        <v>1275154</v>
      </c>
      <c r="H3672" s="164">
        <v>7523</v>
      </c>
      <c r="I3672" s="164">
        <v>189</v>
      </c>
      <c r="J3672" s="164">
        <v>422</v>
      </c>
    </row>
    <row r="3673" spans="1:10" ht="14.5" x14ac:dyDescent="0.35">
      <c r="A3673" s="162">
        <v>38245</v>
      </c>
      <c r="B3673" s="162" t="s">
        <v>3866</v>
      </c>
      <c r="D3673" s="163">
        <v>5.2</v>
      </c>
      <c r="E3673" s="163" t="s">
        <v>195</v>
      </c>
      <c r="F3673" s="162">
        <v>2021</v>
      </c>
      <c r="G3673" s="164">
        <v>2879441</v>
      </c>
      <c r="H3673" s="164">
        <v>54084</v>
      </c>
      <c r="I3673" s="164">
        <v>1207</v>
      </c>
      <c r="J3673" s="164">
        <v>2251</v>
      </c>
    </row>
    <row r="3674" spans="1:10" ht="14.5" x14ac:dyDescent="0.35">
      <c r="A3674" s="162">
        <v>38245</v>
      </c>
      <c r="B3674" s="162" t="s">
        <v>3867</v>
      </c>
      <c r="D3674" s="163">
        <v>9</v>
      </c>
      <c r="E3674" s="163" t="s">
        <v>195</v>
      </c>
      <c r="F3674" s="162">
        <v>2021</v>
      </c>
      <c r="G3674" s="164">
        <v>1199907</v>
      </c>
      <c r="H3674" s="164">
        <v>159146</v>
      </c>
      <c r="I3674" s="164">
        <v>92335</v>
      </c>
      <c r="J3674" s="164">
        <v>1095</v>
      </c>
    </row>
    <row r="3675" spans="1:10" ht="14.5" x14ac:dyDescent="0.35">
      <c r="A3675" s="162">
        <v>38245</v>
      </c>
      <c r="B3675" s="162" t="s">
        <v>3868</v>
      </c>
      <c r="D3675" s="163">
        <v>17.100000000000001</v>
      </c>
      <c r="E3675" s="163" t="s">
        <v>195</v>
      </c>
      <c r="F3675" s="162">
        <v>2021</v>
      </c>
      <c r="G3675" s="164">
        <v>0</v>
      </c>
      <c r="H3675" s="164">
        <v>20109</v>
      </c>
      <c r="I3675" s="164">
        <v>1514</v>
      </c>
      <c r="J3675" s="164">
        <v>592</v>
      </c>
    </row>
    <row r="3676" spans="1:10" ht="14.5" x14ac:dyDescent="0.35">
      <c r="A3676" s="162">
        <v>38245</v>
      </c>
      <c r="B3676" s="162" t="s">
        <v>3869</v>
      </c>
      <c r="D3676" s="163">
        <v>17.2</v>
      </c>
      <c r="E3676" s="163" t="s">
        <v>195</v>
      </c>
      <c r="F3676" s="162">
        <v>2021</v>
      </c>
      <c r="G3676" s="164">
        <v>461375</v>
      </c>
      <c r="H3676" s="164">
        <v>25556</v>
      </c>
      <c r="I3676" s="164">
        <v>934</v>
      </c>
      <c r="J3676" s="164">
        <v>2279</v>
      </c>
    </row>
    <row r="3677" spans="1:10" ht="14.5" x14ac:dyDescent="0.35">
      <c r="A3677" s="162">
        <v>38253</v>
      </c>
      <c r="B3677" s="162" t="s">
        <v>3870</v>
      </c>
      <c r="D3677" s="163">
        <v>1</v>
      </c>
      <c r="E3677" s="163" t="s">
        <v>195</v>
      </c>
      <c r="F3677" s="162">
        <v>2021</v>
      </c>
      <c r="G3677" s="164">
        <v>89939</v>
      </c>
      <c r="H3677" s="164">
        <v>90</v>
      </c>
      <c r="I3677" s="164">
        <v>10</v>
      </c>
      <c r="J3677" s="164">
        <v>9</v>
      </c>
    </row>
    <row r="3678" spans="1:10" ht="14.5" x14ac:dyDescent="0.35">
      <c r="A3678" s="162">
        <v>38253</v>
      </c>
      <c r="B3678" s="162" t="s">
        <v>3871</v>
      </c>
      <c r="D3678" s="163">
        <v>2.1</v>
      </c>
      <c r="E3678" s="163" t="s">
        <v>195</v>
      </c>
      <c r="F3678" s="162">
        <v>2021</v>
      </c>
      <c r="G3678" s="164">
        <v>294969</v>
      </c>
      <c r="H3678" s="164">
        <v>295</v>
      </c>
      <c r="I3678" s="164">
        <v>33</v>
      </c>
      <c r="J3678" s="164">
        <v>28</v>
      </c>
    </row>
    <row r="3679" spans="1:10" ht="14.5" x14ac:dyDescent="0.35">
      <c r="A3679" s="162">
        <v>38253</v>
      </c>
      <c r="B3679" s="162" t="s">
        <v>3872</v>
      </c>
      <c r="D3679" s="163">
        <v>4</v>
      </c>
      <c r="E3679" s="163" t="s">
        <v>195</v>
      </c>
      <c r="F3679" s="162">
        <v>2021</v>
      </c>
      <c r="G3679" s="164">
        <v>5670187</v>
      </c>
      <c r="H3679" s="164">
        <v>5670</v>
      </c>
      <c r="I3679" s="164">
        <v>604</v>
      </c>
      <c r="J3679" s="164">
        <v>541</v>
      </c>
    </row>
    <row r="3680" spans="1:10" ht="14.5" x14ac:dyDescent="0.35">
      <c r="A3680" s="162">
        <v>38253</v>
      </c>
      <c r="B3680" s="162" t="s">
        <v>3873</v>
      </c>
      <c r="D3680" s="163">
        <v>5.0999999999999996</v>
      </c>
      <c r="E3680" s="163" t="s">
        <v>195</v>
      </c>
      <c r="F3680" s="162">
        <v>2021</v>
      </c>
      <c r="G3680" s="164">
        <v>18755409</v>
      </c>
      <c r="H3680" s="164">
        <v>18755</v>
      </c>
      <c r="I3680" s="164">
        <v>1066</v>
      </c>
      <c r="J3680" s="164">
        <v>1399</v>
      </c>
    </row>
    <row r="3681" spans="1:10" ht="14.5" x14ac:dyDescent="0.35">
      <c r="A3681" s="162">
        <v>38253</v>
      </c>
      <c r="B3681" s="162" t="s">
        <v>3874</v>
      </c>
      <c r="D3681" s="163">
        <v>5.2</v>
      </c>
      <c r="E3681" s="163" t="s">
        <v>195</v>
      </c>
      <c r="F3681" s="162">
        <v>2021</v>
      </c>
      <c r="G3681" s="164">
        <v>3326945</v>
      </c>
      <c r="H3681" s="164">
        <v>3327</v>
      </c>
      <c r="I3681" s="164">
        <v>191</v>
      </c>
      <c r="J3681" s="164">
        <v>255</v>
      </c>
    </row>
    <row r="3682" spans="1:10" ht="14.5" x14ac:dyDescent="0.35">
      <c r="A3682" s="162">
        <v>38253</v>
      </c>
      <c r="B3682" s="162" t="s">
        <v>3875</v>
      </c>
      <c r="D3682" s="163">
        <v>9</v>
      </c>
      <c r="E3682" s="163" t="s">
        <v>195</v>
      </c>
      <c r="F3682" s="162">
        <v>2021</v>
      </c>
      <c r="G3682" s="164">
        <v>67594</v>
      </c>
      <c r="H3682" s="164">
        <v>68</v>
      </c>
      <c r="I3682" s="164">
        <v>6</v>
      </c>
      <c r="J3682" s="164">
        <v>6</v>
      </c>
    </row>
    <row r="3683" spans="1:10" ht="14.5" x14ac:dyDescent="0.35">
      <c r="A3683" s="162">
        <v>38253</v>
      </c>
      <c r="B3683" s="162" t="s">
        <v>3876</v>
      </c>
      <c r="D3683" s="163">
        <v>17.100000000000001</v>
      </c>
      <c r="E3683" s="163" t="s">
        <v>195</v>
      </c>
      <c r="F3683" s="162">
        <v>2021</v>
      </c>
      <c r="G3683" s="164">
        <v>1886249</v>
      </c>
      <c r="H3683" s="164">
        <v>1886</v>
      </c>
      <c r="I3683" s="164">
        <v>108</v>
      </c>
      <c r="J3683" s="164">
        <v>142</v>
      </c>
    </row>
    <row r="3684" spans="1:10" ht="14.5" x14ac:dyDescent="0.35">
      <c r="A3684" s="162">
        <v>38253</v>
      </c>
      <c r="B3684" s="162" t="s">
        <v>3877</v>
      </c>
      <c r="D3684" s="163">
        <v>17.2</v>
      </c>
      <c r="E3684" s="163" t="s">
        <v>195</v>
      </c>
      <c r="F3684" s="162">
        <v>2021</v>
      </c>
      <c r="G3684" s="164">
        <v>366974</v>
      </c>
      <c r="H3684" s="164">
        <v>367</v>
      </c>
      <c r="I3684" s="164">
        <v>18</v>
      </c>
      <c r="J3684" s="164">
        <v>25</v>
      </c>
    </row>
    <row r="3685" spans="1:10" ht="14.5" x14ac:dyDescent="0.35">
      <c r="A3685" s="162">
        <v>38300</v>
      </c>
      <c r="B3685" s="162" t="s">
        <v>3878</v>
      </c>
      <c r="D3685" s="163">
        <v>5.0999999999999996</v>
      </c>
      <c r="E3685" s="163" t="s">
        <v>195</v>
      </c>
      <c r="F3685" s="162">
        <v>2021</v>
      </c>
      <c r="G3685" s="164">
        <v>17439494</v>
      </c>
      <c r="H3685" s="164">
        <v>17824</v>
      </c>
      <c r="I3685" s="164">
        <v>0</v>
      </c>
      <c r="J3685" s="164">
        <v>1558</v>
      </c>
    </row>
    <row r="3686" spans="1:10" ht="14.5" x14ac:dyDescent="0.35">
      <c r="A3686" s="162">
        <v>38300</v>
      </c>
      <c r="B3686" s="162" t="s">
        <v>3879</v>
      </c>
      <c r="D3686" s="163">
        <v>5.2</v>
      </c>
      <c r="E3686" s="163" t="s">
        <v>195</v>
      </c>
      <c r="F3686" s="162">
        <v>2021</v>
      </c>
      <c r="G3686" s="164">
        <v>10159</v>
      </c>
      <c r="H3686" s="164">
        <v>457</v>
      </c>
      <c r="I3686" s="164">
        <v>0</v>
      </c>
      <c r="J3686" s="164">
        <v>40</v>
      </c>
    </row>
    <row r="3687" spans="1:10" ht="14.5" x14ac:dyDescent="0.35">
      <c r="A3687" s="162">
        <v>38300</v>
      </c>
      <c r="B3687" s="162" t="s">
        <v>3880</v>
      </c>
      <c r="D3687" s="163">
        <v>17.100000000000001</v>
      </c>
      <c r="E3687" s="163" t="s">
        <v>195</v>
      </c>
      <c r="F3687" s="162">
        <v>2021</v>
      </c>
      <c r="G3687" s="164">
        <v>53069</v>
      </c>
      <c r="H3687" s="164">
        <v>3935</v>
      </c>
      <c r="I3687" s="164">
        <v>0</v>
      </c>
      <c r="J3687" s="164">
        <v>344</v>
      </c>
    </row>
    <row r="3688" spans="1:10" ht="14.5" x14ac:dyDescent="0.35">
      <c r="A3688" s="162">
        <v>38300</v>
      </c>
      <c r="B3688" s="162" t="s">
        <v>3881</v>
      </c>
      <c r="D3688" s="163">
        <v>17.2</v>
      </c>
      <c r="E3688" s="163" t="s">
        <v>195</v>
      </c>
      <c r="F3688" s="162">
        <v>2021</v>
      </c>
      <c r="G3688" s="164">
        <v>0</v>
      </c>
      <c r="H3688" s="164">
        <v>3698</v>
      </c>
      <c r="I3688" s="164">
        <v>0</v>
      </c>
      <c r="J3688" s="164">
        <v>323</v>
      </c>
    </row>
    <row r="3689" spans="1:10" ht="14.5" x14ac:dyDescent="0.35">
      <c r="A3689" s="162">
        <v>38300</v>
      </c>
      <c r="B3689" s="162" t="s">
        <v>3882</v>
      </c>
      <c r="D3689" s="163">
        <v>19.3</v>
      </c>
      <c r="E3689" s="163" t="s">
        <v>195</v>
      </c>
      <c r="F3689" s="162">
        <v>2021</v>
      </c>
      <c r="G3689" s="164">
        <v>43</v>
      </c>
      <c r="H3689" s="164">
        <v>52</v>
      </c>
      <c r="I3689" s="164">
        <v>0</v>
      </c>
      <c r="J3689" s="164">
        <v>4</v>
      </c>
    </row>
    <row r="3690" spans="1:10" ht="14.5" x14ac:dyDescent="0.35">
      <c r="A3690" s="162">
        <v>38300</v>
      </c>
      <c r="B3690" s="162" t="s">
        <v>3883</v>
      </c>
      <c r="D3690" s="163">
        <v>19.399999999999999</v>
      </c>
      <c r="E3690" s="163" t="s">
        <v>195</v>
      </c>
      <c r="F3690" s="162">
        <v>2021</v>
      </c>
      <c r="G3690" s="164">
        <v>3871</v>
      </c>
      <c r="H3690" s="164">
        <v>0</v>
      </c>
      <c r="I3690" s="164">
        <v>0</v>
      </c>
      <c r="J3690" s="164">
        <v>0</v>
      </c>
    </row>
    <row r="3691" spans="1:10" ht="14.5" x14ac:dyDescent="0.35">
      <c r="A3691" s="162">
        <v>38300</v>
      </c>
      <c r="B3691" s="162" t="s">
        <v>3884</v>
      </c>
      <c r="D3691" s="163">
        <v>21.2</v>
      </c>
      <c r="E3691" s="163" t="s">
        <v>195</v>
      </c>
      <c r="F3691" s="162">
        <v>2021</v>
      </c>
      <c r="G3691" s="164">
        <v>1649</v>
      </c>
      <c r="H3691" s="164">
        <v>32</v>
      </c>
      <c r="I3691" s="164">
        <v>0</v>
      </c>
      <c r="J3691" s="164">
        <v>3</v>
      </c>
    </row>
    <row r="3692" spans="1:10" ht="14.5" x14ac:dyDescent="0.35">
      <c r="A3692" s="162">
        <v>38318</v>
      </c>
      <c r="B3692" s="162" t="s">
        <v>3885</v>
      </c>
      <c r="D3692" s="163">
        <v>1</v>
      </c>
      <c r="E3692" s="163" t="s">
        <v>195</v>
      </c>
      <c r="F3692" s="162">
        <v>2021</v>
      </c>
      <c r="G3692" s="164">
        <v>319511</v>
      </c>
      <c r="H3692" s="164">
        <v>58568</v>
      </c>
      <c r="I3692" s="164">
        <v>2196</v>
      </c>
      <c r="J3692" s="164">
        <v>506</v>
      </c>
    </row>
    <row r="3693" spans="1:10" ht="14.5" x14ac:dyDescent="0.35">
      <c r="A3693" s="162">
        <v>38318</v>
      </c>
      <c r="B3693" s="162" t="s">
        <v>3886</v>
      </c>
      <c r="D3693" s="163">
        <v>5.0999999999999996</v>
      </c>
      <c r="E3693" s="163" t="s">
        <v>195</v>
      </c>
      <c r="F3693" s="162">
        <v>2021</v>
      </c>
      <c r="G3693" s="164">
        <v>158529</v>
      </c>
      <c r="H3693" s="164">
        <v>836</v>
      </c>
      <c r="I3693" s="164">
        <v>31</v>
      </c>
      <c r="J3693" s="164">
        <v>7</v>
      </c>
    </row>
    <row r="3694" spans="1:10" ht="14.5" x14ac:dyDescent="0.35">
      <c r="A3694" s="162">
        <v>38318</v>
      </c>
      <c r="B3694" s="162" t="s">
        <v>3887</v>
      </c>
      <c r="D3694" s="163">
        <v>5.2</v>
      </c>
      <c r="E3694" s="163" t="s">
        <v>195</v>
      </c>
      <c r="F3694" s="162">
        <v>2021</v>
      </c>
      <c r="G3694" s="164">
        <v>24596</v>
      </c>
      <c r="H3694" s="164">
        <v>261</v>
      </c>
      <c r="I3694" s="164">
        <v>10</v>
      </c>
      <c r="J3694" s="164">
        <v>2</v>
      </c>
    </row>
    <row r="3695" spans="1:10" ht="14.5" x14ac:dyDescent="0.35">
      <c r="A3695" s="162">
        <v>38318</v>
      </c>
      <c r="B3695" s="162" t="s">
        <v>3888</v>
      </c>
      <c r="D3695" s="163">
        <v>9</v>
      </c>
      <c r="E3695" s="163" t="s">
        <v>195</v>
      </c>
      <c r="F3695" s="162">
        <v>2021</v>
      </c>
      <c r="G3695" s="164">
        <v>34217973</v>
      </c>
      <c r="H3695" s="164">
        <v>298695</v>
      </c>
      <c r="I3695" s="164">
        <v>11202</v>
      </c>
      <c r="J3695" s="164">
        <v>2579</v>
      </c>
    </row>
    <row r="3696" spans="1:10" ht="14.5" x14ac:dyDescent="0.35">
      <c r="A3696" s="162">
        <v>38318</v>
      </c>
      <c r="B3696" s="162" t="s">
        <v>3889</v>
      </c>
      <c r="D3696" s="163">
        <v>17.100000000000001</v>
      </c>
      <c r="E3696" s="163" t="s">
        <v>195</v>
      </c>
      <c r="F3696" s="162">
        <v>2021</v>
      </c>
      <c r="G3696" s="164">
        <v>118257892</v>
      </c>
      <c r="H3696" s="164">
        <v>834123</v>
      </c>
      <c r="I3696" s="164">
        <v>31281</v>
      </c>
      <c r="J3696" s="164">
        <v>7202</v>
      </c>
    </row>
    <row r="3697" spans="1:10" ht="14.5" x14ac:dyDescent="0.35">
      <c r="A3697" s="162">
        <v>38318</v>
      </c>
      <c r="B3697" s="162" t="s">
        <v>3890</v>
      </c>
      <c r="D3697" s="163">
        <v>17.2</v>
      </c>
      <c r="E3697" s="163" t="s">
        <v>195</v>
      </c>
      <c r="F3697" s="162">
        <v>2021</v>
      </c>
      <c r="G3697" s="164">
        <v>22133130</v>
      </c>
      <c r="H3697" s="164">
        <v>326570</v>
      </c>
      <c r="I3697" s="164">
        <v>12247</v>
      </c>
      <c r="J3697" s="164">
        <v>2820</v>
      </c>
    </row>
    <row r="3698" spans="1:10" ht="14.5" x14ac:dyDescent="0.35">
      <c r="A3698" s="162">
        <v>38318</v>
      </c>
      <c r="B3698" s="162" t="s">
        <v>3891</v>
      </c>
      <c r="D3698" s="163">
        <v>18</v>
      </c>
      <c r="E3698" s="163" t="s">
        <v>195</v>
      </c>
      <c r="F3698" s="162">
        <v>2021</v>
      </c>
      <c r="G3698" s="164">
        <v>1220671</v>
      </c>
      <c r="H3698" s="164">
        <v>31602</v>
      </c>
      <c r="I3698" s="164">
        <v>1185</v>
      </c>
      <c r="J3698" s="164">
        <v>273</v>
      </c>
    </row>
    <row r="3699" spans="1:10" ht="14.5" x14ac:dyDescent="0.35">
      <c r="A3699" s="162">
        <v>38318</v>
      </c>
      <c r="B3699" s="162" t="s">
        <v>3892</v>
      </c>
      <c r="D3699" s="163">
        <v>19.3</v>
      </c>
      <c r="E3699" s="163" t="s">
        <v>195</v>
      </c>
      <c r="F3699" s="162">
        <v>2021</v>
      </c>
      <c r="G3699" s="164">
        <v>-3550994</v>
      </c>
      <c r="H3699" s="164">
        <v>184801</v>
      </c>
      <c r="I3699" s="164">
        <v>6930</v>
      </c>
      <c r="J3699" s="164">
        <v>1596</v>
      </c>
    </row>
    <row r="3700" spans="1:10" ht="14.5" x14ac:dyDescent="0.35">
      <c r="A3700" s="162">
        <v>38318</v>
      </c>
      <c r="B3700" s="162" t="s">
        <v>3893</v>
      </c>
      <c r="D3700" s="163">
        <v>19.399999999999999</v>
      </c>
      <c r="E3700" s="163" t="s">
        <v>195</v>
      </c>
      <c r="F3700" s="162">
        <v>2021</v>
      </c>
      <c r="G3700" s="164">
        <v>24137216</v>
      </c>
      <c r="H3700" s="164">
        <v>0</v>
      </c>
      <c r="I3700" s="164">
        <v>0</v>
      </c>
      <c r="J3700" s="164">
        <v>0</v>
      </c>
    </row>
    <row r="3701" spans="1:10" ht="14.5" x14ac:dyDescent="0.35">
      <c r="A3701" s="162">
        <v>38318</v>
      </c>
      <c r="B3701" s="162" t="s">
        <v>3894</v>
      </c>
      <c r="D3701" s="163">
        <v>21.2</v>
      </c>
      <c r="E3701" s="163" t="s">
        <v>195</v>
      </c>
      <c r="F3701" s="162">
        <v>2021</v>
      </c>
      <c r="G3701" s="164">
        <v>5081074</v>
      </c>
      <c r="H3701" s="164">
        <v>31005</v>
      </c>
      <c r="I3701" s="164">
        <v>1163</v>
      </c>
      <c r="J3701" s="164">
        <v>268</v>
      </c>
    </row>
    <row r="3702" spans="1:10" ht="14.5" x14ac:dyDescent="0.35">
      <c r="A3702" s="162">
        <v>38318</v>
      </c>
      <c r="B3702" s="162" t="s">
        <v>3895</v>
      </c>
      <c r="D3702" s="163">
        <v>23</v>
      </c>
      <c r="E3702" s="163" t="s">
        <v>195</v>
      </c>
      <c r="F3702" s="162">
        <v>2021</v>
      </c>
      <c r="G3702" s="164">
        <v>821266</v>
      </c>
      <c r="H3702" s="164">
        <v>8237</v>
      </c>
      <c r="I3702" s="164">
        <v>309</v>
      </c>
      <c r="J3702" s="164">
        <v>71</v>
      </c>
    </row>
    <row r="3703" spans="1:10" ht="14.5" x14ac:dyDescent="0.35">
      <c r="A3703" s="162">
        <v>38601</v>
      </c>
      <c r="B3703" s="162" t="s">
        <v>3896</v>
      </c>
      <c r="D3703" s="163">
        <v>17.100000000000001</v>
      </c>
      <c r="E3703" s="163" t="s">
        <v>195</v>
      </c>
      <c r="F3703" s="162">
        <v>2021</v>
      </c>
      <c r="G3703" s="164">
        <v>12376710</v>
      </c>
      <c r="H3703" s="164">
        <v>72915</v>
      </c>
      <c r="I3703" s="164">
        <v>212</v>
      </c>
      <c r="J3703" s="164">
        <v>7267</v>
      </c>
    </row>
    <row r="3704" spans="1:10" ht="14.5" x14ac:dyDescent="0.35">
      <c r="A3704" s="162">
        <v>38601</v>
      </c>
      <c r="B3704" s="162" t="s">
        <v>3897</v>
      </c>
      <c r="D3704" s="163">
        <v>17.2</v>
      </c>
      <c r="E3704" s="163" t="s">
        <v>195</v>
      </c>
      <c r="F3704" s="162">
        <v>2021</v>
      </c>
      <c r="G3704" s="164">
        <v>0</v>
      </c>
      <c r="H3704" s="164">
        <v>20158</v>
      </c>
      <c r="I3704" s="164">
        <v>59</v>
      </c>
      <c r="J3704" s="164">
        <v>2400</v>
      </c>
    </row>
    <row r="3705" spans="1:10" ht="14.5" x14ac:dyDescent="0.35">
      <c r="A3705" s="162">
        <v>38660</v>
      </c>
      <c r="B3705" s="162" t="s">
        <v>3898</v>
      </c>
      <c r="D3705" s="163">
        <v>1</v>
      </c>
      <c r="E3705" s="163" t="s">
        <v>195</v>
      </c>
      <c r="F3705" s="162">
        <v>2021</v>
      </c>
      <c r="G3705" s="164">
        <v>1056214</v>
      </c>
      <c r="H3705" s="164">
        <v>3723</v>
      </c>
      <c r="I3705" s="164">
        <v>120</v>
      </c>
      <c r="J3705" s="164">
        <v>376</v>
      </c>
    </row>
    <row r="3706" spans="1:10" ht="14.5" x14ac:dyDescent="0.35">
      <c r="A3706" s="162">
        <v>38660</v>
      </c>
      <c r="B3706" s="162" t="s">
        <v>3899</v>
      </c>
      <c r="D3706" s="163">
        <v>2.1</v>
      </c>
      <c r="E3706" s="163" t="s">
        <v>195</v>
      </c>
      <c r="F3706" s="162">
        <v>2021</v>
      </c>
      <c r="G3706" s="164">
        <v>1322298</v>
      </c>
      <c r="H3706" s="164">
        <v>2448</v>
      </c>
      <c r="I3706" s="164">
        <v>79</v>
      </c>
      <c r="J3706" s="164">
        <v>247</v>
      </c>
    </row>
    <row r="3707" spans="1:10" ht="14.5" x14ac:dyDescent="0.35">
      <c r="A3707" s="162">
        <v>38660</v>
      </c>
      <c r="B3707" s="162" t="s">
        <v>3900</v>
      </c>
      <c r="D3707" s="163">
        <v>4</v>
      </c>
      <c r="E3707" s="163" t="s">
        <v>195</v>
      </c>
      <c r="F3707" s="162">
        <v>2021</v>
      </c>
      <c r="G3707" s="164">
        <v>16503766</v>
      </c>
      <c r="H3707" s="164">
        <v>105777</v>
      </c>
      <c r="I3707" s="164">
        <v>3402</v>
      </c>
      <c r="J3707" s="164">
        <v>10684</v>
      </c>
    </row>
    <row r="3708" spans="1:10" ht="14.5" x14ac:dyDescent="0.35">
      <c r="A3708" s="162">
        <v>38660</v>
      </c>
      <c r="B3708" s="162" t="s">
        <v>3901</v>
      </c>
      <c r="D3708" s="163">
        <v>9</v>
      </c>
      <c r="E3708" s="163" t="s">
        <v>195</v>
      </c>
      <c r="F3708" s="162">
        <v>2021</v>
      </c>
      <c r="G3708" s="164">
        <v>12445</v>
      </c>
      <c r="H3708" s="164">
        <v>1893</v>
      </c>
      <c r="I3708" s="164">
        <v>61</v>
      </c>
      <c r="J3708" s="164">
        <v>191</v>
      </c>
    </row>
    <row r="3709" spans="1:10" ht="14.5" x14ac:dyDescent="0.35">
      <c r="A3709" s="162">
        <v>38660</v>
      </c>
      <c r="B3709" s="162" t="s">
        <v>3902</v>
      </c>
      <c r="D3709" s="163">
        <v>17.100000000000001</v>
      </c>
      <c r="E3709" s="163" t="s">
        <v>195</v>
      </c>
      <c r="F3709" s="162">
        <v>2021</v>
      </c>
      <c r="G3709" s="164">
        <v>1805739</v>
      </c>
      <c r="H3709" s="164">
        <v>12318</v>
      </c>
      <c r="I3709" s="164">
        <v>396</v>
      </c>
      <c r="J3709" s="164">
        <v>1244</v>
      </c>
    </row>
    <row r="3710" spans="1:10" ht="14.5" x14ac:dyDescent="0.35">
      <c r="A3710" s="162">
        <v>38733</v>
      </c>
      <c r="B3710" s="162" t="s">
        <v>3903</v>
      </c>
      <c r="D3710" s="163">
        <v>5.0999999999999996</v>
      </c>
      <c r="E3710" s="163" t="s">
        <v>195</v>
      </c>
      <c r="F3710" s="162">
        <v>2021</v>
      </c>
      <c r="G3710" s="164">
        <v>22816</v>
      </c>
      <c r="H3710" s="164">
        <v>16686</v>
      </c>
      <c r="I3710" s="164">
        <v>1607</v>
      </c>
      <c r="J3710" s="164">
        <v>1675</v>
      </c>
    </row>
    <row r="3711" spans="1:10" ht="14.5" x14ac:dyDescent="0.35">
      <c r="A3711" s="162">
        <v>38733</v>
      </c>
      <c r="B3711" s="162" t="s">
        <v>3904</v>
      </c>
      <c r="D3711" s="163">
        <v>5.2</v>
      </c>
      <c r="E3711" s="163" t="s">
        <v>195</v>
      </c>
      <c r="F3711" s="162">
        <v>2021</v>
      </c>
      <c r="G3711" s="164">
        <v>4763</v>
      </c>
      <c r="H3711" s="164">
        <v>11704</v>
      </c>
      <c r="I3711" s="164">
        <v>1127</v>
      </c>
      <c r="J3711" s="164">
        <v>1175</v>
      </c>
    </row>
    <row r="3712" spans="1:10" ht="14.5" x14ac:dyDescent="0.35">
      <c r="A3712" s="162">
        <v>38733</v>
      </c>
      <c r="B3712" s="162" t="s">
        <v>3905</v>
      </c>
      <c r="D3712" s="163">
        <v>19.3</v>
      </c>
      <c r="E3712" s="163" t="s">
        <v>195</v>
      </c>
      <c r="F3712" s="162">
        <v>2021</v>
      </c>
      <c r="G3712" s="164">
        <v>107</v>
      </c>
      <c r="H3712" s="164">
        <v>38880</v>
      </c>
      <c r="I3712" s="164">
        <v>3745</v>
      </c>
      <c r="J3712" s="164">
        <v>3902</v>
      </c>
    </row>
    <row r="3713" spans="1:10" ht="14.5" x14ac:dyDescent="0.35">
      <c r="A3713" s="162">
        <v>38733</v>
      </c>
      <c r="B3713" s="162" t="s">
        <v>3906</v>
      </c>
      <c r="D3713" s="163">
        <v>19.399999999999999</v>
      </c>
      <c r="E3713" s="163" t="s">
        <v>195</v>
      </c>
      <c r="F3713" s="162">
        <v>2021</v>
      </c>
      <c r="G3713" s="164">
        <v>54095</v>
      </c>
      <c r="H3713" s="164">
        <v>0</v>
      </c>
      <c r="I3713" s="164">
        <v>0</v>
      </c>
      <c r="J3713" s="164">
        <v>0</v>
      </c>
    </row>
    <row r="3714" spans="1:10" ht="14.5" x14ac:dyDescent="0.35">
      <c r="A3714" s="162">
        <v>38733</v>
      </c>
      <c r="B3714" s="162" t="s">
        <v>3907</v>
      </c>
      <c r="D3714" s="163">
        <v>21.2</v>
      </c>
      <c r="E3714" s="163" t="s">
        <v>195</v>
      </c>
      <c r="F3714" s="162">
        <v>2021</v>
      </c>
      <c r="G3714" s="164">
        <v>16317</v>
      </c>
      <c r="H3714" s="164">
        <v>10273</v>
      </c>
      <c r="I3714" s="164">
        <v>989</v>
      </c>
      <c r="J3714" s="164">
        <v>1031</v>
      </c>
    </row>
    <row r="3715" spans="1:10" ht="14.5" x14ac:dyDescent="0.35">
      <c r="A3715" s="162">
        <v>38776</v>
      </c>
      <c r="B3715" s="162" t="s">
        <v>3908</v>
      </c>
      <c r="D3715" s="163">
        <v>24</v>
      </c>
      <c r="E3715" s="163" t="s">
        <v>195</v>
      </c>
      <c r="F3715" s="162">
        <v>2021</v>
      </c>
      <c r="G3715" s="164">
        <v>3297068</v>
      </c>
      <c r="H3715" s="164">
        <v>1428</v>
      </c>
      <c r="I3715" s="164">
        <v>33</v>
      </c>
      <c r="J3715" s="164">
        <v>8</v>
      </c>
    </row>
    <row r="3716" spans="1:10" ht="14.5" x14ac:dyDescent="0.35">
      <c r="A3716" s="162">
        <v>38911</v>
      </c>
      <c r="B3716" s="162" t="s">
        <v>3909</v>
      </c>
      <c r="D3716" s="163">
        <v>1</v>
      </c>
      <c r="E3716" s="163" t="s">
        <v>195</v>
      </c>
      <c r="F3716" s="162">
        <v>2021</v>
      </c>
      <c r="G3716" s="164">
        <v>466996</v>
      </c>
      <c r="H3716" s="164">
        <v>1332</v>
      </c>
      <c r="I3716" s="164">
        <v>29</v>
      </c>
      <c r="J3716" s="164">
        <v>38</v>
      </c>
    </row>
    <row r="3717" spans="1:10" ht="14.5" x14ac:dyDescent="0.35">
      <c r="A3717" s="162">
        <v>38911</v>
      </c>
      <c r="B3717" s="162" t="s">
        <v>3910</v>
      </c>
      <c r="D3717" s="163">
        <v>2.1</v>
      </c>
      <c r="E3717" s="163" t="s">
        <v>195</v>
      </c>
      <c r="F3717" s="162">
        <v>2021</v>
      </c>
      <c r="G3717" s="164">
        <v>1189648</v>
      </c>
      <c r="H3717" s="164">
        <v>11662</v>
      </c>
      <c r="I3717" s="164">
        <v>922</v>
      </c>
      <c r="J3717" s="164">
        <v>451</v>
      </c>
    </row>
    <row r="3718" spans="1:10" ht="14.5" x14ac:dyDescent="0.35">
      <c r="A3718" s="162">
        <v>38911</v>
      </c>
      <c r="B3718" s="162" t="s">
        <v>3911</v>
      </c>
      <c r="D3718" s="163">
        <v>5.0999999999999996</v>
      </c>
      <c r="E3718" s="163" t="s">
        <v>195</v>
      </c>
      <c r="F3718" s="162">
        <v>2021</v>
      </c>
      <c r="G3718" s="164">
        <v>3132928</v>
      </c>
      <c r="H3718" s="164">
        <v>30114</v>
      </c>
      <c r="I3718" s="164">
        <v>1493</v>
      </c>
      <c r="J3718" s="164">
        <v>2271</v>
      </c>
    </row>
    <row r="3719" spans="1:10" ht="14.5" x14ac:dyDescent="0.35">
      <c r="A3719" s="162">
        <v>38911</v>
      </c>
      <c r="B3719" s="162" t="s">
        <v>3912</v>
      </c>
      <c r="D3719" s="163">
        <v>5.2</v>
      </c>
      <c r="E3719" s="163" t="s">
        <v>195</v>
      </c>
      <c r="F3719" s="162">
        <v>2021</v>
      </c>
      <c r="G3719" s="164">
        <v>1777972</v>
      </c>
      <c r="H3719" s="164">
        <v>27226</v>
      </c>
      <c r="I3719" s="164">
        <v>1356</v>
      </c>
      <c r="J3719" s="164">
        <v>1961</v>
      </c>
    </row>
    <row r="3720" spans="1:10" ht="14.5" x14ac:dyDescent="0.35">
      <c r="A3720" s="162">
        <v>38911</v>
      </c>
      <c r="B3720" s="162" t="s">
        <v>3913</v>
      </c>
      <c r="D3720" s="163">
        <v>9</v>
      </c>
      <c r="E3720" s="163" t="s">
        <v>195</v>
      </c>
      <c r="F3720" s="162">
        <v>2021</v>
      </c>
      <c r="G3720" s="164">
        <v>6228110</v>
      </c>
      <c r="H3720" s="164">
        <v>80514</v>
      </c>
      <c r="I3720" s="164">
        <v>5430</v>
      </c>
      <c r="J3720" s="164">
        <v>3910</v>
      </c>
    </row>
    <row r="3721" spans="1:10" ht="14.5" x14ac:dyDescent="0.35">
      <c r="A3721" s="162">
        <v>38911</v>
      </c>
      <c r="B3721" s="162" t="s">
        <v>3914</v>
      </c>
      <c r="D3721" s="163">
        <v>17.100000000000001</v>
      </c>
      <c r="E3721" s="163" t="s">
        <v>195</v>
      </c>
      <c r="F3721" s="162">
        <v>2021</v>
      </c>
      <c r="G3721" s="164">
        <v>82446402</v>
      </c>
      <c r="H3721" s="164">
        <v>229011</v>
      </c>
      <c r="I3721" s="164">
        <v>5581</v>
      </c>
      <c r="J3721" s="164">
        <v>11977</v>
      </c>
    </row>
    <row r="3722" spans="1:10" ht="14.5" x14ac:dyDescent="0.35">
      <c r="A3722" s="162">
        <v>38911</v>
      </c>
      <c r="B3722" s="162" t="s">
        <v>3915</v>
      </c>
      <c r="D3722" s="163">
        <v>17.2</v>
      </c>
      <c r="E3722" s="163" t="s">
        <v>195</v>
      </c>
      <c r="F3722" s="162">
        <v>2021</v>
      </c>
      <c r="G3722" s="164">
        <v>3409843</v>
      </c>
      <c r="H3722" s="164">
        <v>28084</v>
      </c>
      <c r="I3722" s="164">
        <v>249</v>
      </c>
      <c r="J3722" s="164">
        <v>1994</v>
      </c>
    </row>
    <row r="3723" spans="1:10" ht="14.5" x14ac:dyDescent="0.35">
      <c r="A3723" s="162">
        <v>38911</v>
      </c>
      <c r="B3723" s="162" t="s">
        <v>3916</v>
      </c>
      <c r="D3723" s="163">
        <v>18</v>
      </c>
      <c r="E3723" s="163" t="s">
        <v>195</v>
      </c>
      <c r="F3723" s="162">
        <v>2021</v>
      </c>
      <c r="G3723" s="164">
        <v>128</v>
      </c>
      <c r="H3723" s="164">
        <v>120</v>
      </c>
      <c r="I3723" s="164">
        <v>10</v>
      </c>
      <c r="J3723" s="164">
        <v>9</v>
      </c>
    </row>
    <row r="3724" spans="1:10" ht="14.5" x14ac:dyDescent="0.35">
      <c r="A3724" s="162">
        <v>38911</v>
      </c>
      <c r="B3724" s="162" t="s">
        <v>3917</v>
      </c>
      <c r="D3724" s="163">
        <v>19.3</v>
      </c>
      <c r="E3724" s="163" t="s">
        <v>195</v>
      </c>
      <c r="F3724" s="162">
        <v>2021</v>
      </c>
      <c r="G3724" s="164">
        <v>33278</v>
      </c>
      <c r="H3724" s="164">
        <v>87678</v>
      </c>
      <c r="I3724" s="164">
        <v>2103</v>
      </c>
      <c r="J3724" s="164">
        <v>3589</v>
      </c>
    </row>
    <row r="3725" spans="1:10" ht="14.5" x14ac:dyDescent="0.35">
      <c r="A3725" s="162">
        <v>38911</v>
      </c>
      <c r="B3725" s="162" t="s">
        <v>3918</v>
      </c>
      <c r="D3725" s="163">
        <v>19.399999999999999</v>
      </c>
      <c r="E3725" s="163" t="s">
        <v>195</v>
      </c>
      <c r="F3725" s="162">
        <v>2021</v>
      </c>
      <c r="G3725" s="164">
        <v>26094134</v>
      </c>
      <c r="H3725" s="164">
        <v>0</v>
      </c>
      <c r="I3725" s="164">
        <v>0</v>
      </c>
      <c r="J3725" s="164">
        <v>0</v>
      </c>
    </row>
    <row r="3726" spans="1:10" ht="14.5" x14ac:dyDescent="0.35">
      <c r="A3726" s="162">
        <v>38911</v>
      </c>
      <c r="B3726" s="162" t="s">
        <v>3919</v>
      </c>
      <c r="D3726" s="163">
        <v>21.2</v>
      </c>
      <c r="E3726" s="163" t="s">
        <v>195</v>
      </c>
      <c r="F3726" s="162">
        <v>2021</v>
      </c>
      <c r="G3726" s="164">
        <v>5719134</v>
      </c>
      <c r="H3726" s="164">
        <v>22238</v>
      </c>
      <c r="I3726" s="164">
        <v>622</v>
      </c>
      <c r="J3726" s="164">
        <v>1093</v>
      </c>
    </row>
    <row r="3727" spans="1:10" ht="14.5" x14ac:dyDescent="0.35">
      <c r="A3727" s="162">
        <v>38962</v>
      </c>
      <c r="B3727" s="162" t="s">
        <v>3920</v>
      </c>
      <c r="D3727" s="163">
        <v>17.100000000000001</v>
      </c>
      <c r="E3727" s="163" t="s">
        <v>195</v>
      </c>
      <c r="F3727" s="162">
        <v>2021</v>
      </c>
      <c r="G3727" s="164">
        <v>483698</v>
      </c>
      <c r="H3727" s="164">
        <v>18901</v>
      </c>
      <c r="I3727" s="164">
        <v>618</v>
      </c>
      <c r="J3727" s="164">
        <v>758</v>
      </c>
    </row>
    <row r="3728" spans="1:10" ht="14.5" x14ac:dyDescent="0.35">
      <c r="A3728" s="162">
        <v>38962</v>
      </c>
      <c r="B3728" s="162" t="s">
        <v>3921</v>
      </c>
      <c r="D3728" s="163">
        <v>17.2</v>
      </c>
      <c r="E3728" s="163" t="s">
        <v>195</v>
      </c>
      <c r="F3728" s="162">
        <v>2021</v>
      </c>
      <c r="G3728" s="164">
        <v>2126</v>
      </c>
      <c r="H3728" s="164">
        <v>2341</v>
      </c>
      <c r="I3728" s="164">
        <v>77</v>
      </c>
      <c r="J3728" s="164">
        <v>91</v>
      </c>
    </row>
    <row r="3729" spans="1:10" ht="14.5" x14ac:dyDescent="0.35">
      <c r="A3729" s="162">
        <v>38970</v>
      </c>
      <c r="B3729" s="162" t="s">
        <v>3922</v>
      </c>
      <c r="D3729" s="163">
        <v>1</v>
      </c>
      <c r="E3729" s="163" t="s">
        <v>195</v>
      </c>
      <c r="F3729" s="162">
        <v>2021</v>
      </c>
      <c r="G3729" s="164">
        <v>3806</v>
      </c>
      <c r="H3729" s="164">
        <v>49</v>
      </c>
      <c r="I3729" s="164">
        <v>0</v>
      </c>
      <c r="J3729" s="164">
        <v>8</v>
      </c>
    </row>
    <row r="3730" spans="1:10" ht="14.5" x14ac:dyDescent="0.35">
      <c r="A3730" s="162">
        <v>38970</v>
      </c>
      <c r="B3730" s="162" t="s">
        <v>3923</v>
      </c>
      <c r="D3730" s="163">
        <v>2.1</v>
      </c>
      <c r="E3730" s="163" t="s">
        <v>195</v>
      </c>
      <c r="F3730" s="162">
        <v>2021</v>
      </c>
      <c r="G3730" s="164">
        <v>11660</v>
      </c>
      <c r="H3730" s="164">
        <v>104</v>
      </c>
      <c r="I3730" s="164">
        <v>0</v>
      </c>
      <c r="J3730" s="164">
        <v>16</v>
      </c>
    </row>
    <row r="3731" spans="1:10" ht="14.5" x14ac:dyDescent="0.35">
      <c r="A3731" s="162">
        <v>38970</v>
      </c>
      <c r="B3731" s="162" t="s">
        <v>3924</v>
      </c>
      <c r="D3731" s="163">
        <v>3</v>
      </c>
      <c r="E3731" s="163" t="s">
        <v>195</v>
      </c>
      <c r="F3731" s="162">
        <v>2021</v>
      </c>
      <c r="G3731" s="164">
        <v>2621369</v>
      </c>
      <c r="H3731" s="164">
        <v>13481</v>
      </c>
      <c r="I3731" s="164">
        <v>14</v>
      </c>
      <c r="J3731" s="164">
        <v>2082</v>
      </c>
    </row>
    <row r="3732" spans="1:10" ht="14.5" x14ac:dyDescent="0.35">
      <c r="A3732" s="162">
        <v>38970</v>
      </c>
      <c r="B3732" s="162" t="s">
        <v>3925</v>
      </c>
      <c r="D3732" s="163">
        <v>5.0999999999999996</v>
      </c>
      <c r="E3732" s="163" t="s">
        <v>195</v>
      </c>
      <c r="F3732" s="162">
        <v>2021</v>
      </c>
      <c r="G3732" s="164">
        <v>3839330</v>
      </c>
      <c r="H3732" s="164">
        <v>37126</v>
      </c>
      <c r="I3732" s="164">
        <v>39</v>
      </c>
      <c r="J3732" s="164">
        <v>5860</v>
      </c>
    </row>
    <row r="3733" spans="1:10" ht="14.5" x14ac:dyDescent="0.35">
      <c r="A3733" s="162">
        <v>38970</v>
      </c>
      <c r="B3733" s="162" t="s">
        <v>3926</v>
      </c>
      <c r="D3733" s="163">
        <v>5.2</v>
      </c>
      <c r="E3733" s="163" t="s">
        <v>195</v>
      </c>
      <c r="F3733" s="162">
        <v>2021</v>
      </c>
      <c r="G3733" s="164">
        <v>3823137</v>
      </c>
      <c r="H3733" s="164">
        <v>44677</v>
      </c>
      <c r="I3733" s="164">
        <v>45</v>
      </c>
      <c r="J3733" s="164">
        <v>6771</v>
      </c>
    </row>
    <row r="3734" spans="1:10" ht="14.5" x14ac:dyDescent="0.35">
      <c r="A3734" s="162">
        <v>38970</v>
      </c>
      <c r="B3734" s="162" t="s">
        <v>3927</v>
      </c>
      <c r="D3734" s="163">
        <v>9</v>
      </c>
      <c r="E3734" s="163" t="s">
        <v>195</v>
      </c>
      <c r="F3734" s="162">
        <v>2021</v>
      </c>
      <c r="G3734" s="164">
        <v>4778590</v>
      </c>
      <c r="H3734" s="164">
        <v>51190</v>
      </c>
      <c r="I3734" s="164">
        <v>52</v>
      </c>
      <c r="J3734" s="164">
        <v>7904</v>
      </c>
    </row>
    <row r="3735" spans="1:10" ht="14.5" x14ac:dyDescent="0.35">
      <c r="A3735" s="162">
        <v>38970</v>
      </c>
      <c r="B3735" s="162" t="s">
        <v>3928</v>
      </c>
      <c r="D3735" s="163">
        <v>17.100000000000001</v>
      </c>
      <c r="E3735" s="163" t="s">
        <v>195</v>
      </c>
      <c r="F3735" s="162">
        <v>2021</v>
      </c>
      <c r="G3735" s="164">
        <v>8036054</v>
      </c>
      <c r="H3735" s="164">
        <v>149010</v>
      </c>
      <c r="I3735" s="164">
        <v>152</v>
      </c>
      <c r="J3735" s="164">
        <v>23009</v>
      </c>
    </row>
    <row r="3736" spans="1:10" ht="14.5" x14ac:dyDescent="0.35">
      <c r="A3736" s="162">
        <v>38970</v>
      </c>
      <c r="B3736" s="162" t="s">
        <v>3929</v>
      </c>
      <c r="D3736" s="163">
        <v>17.2</v>
      </c>
      <c r="E3736" s="163" t="s">
        <v>195</v>
      </c>
      <c r="F3736" s="162">
        <v>2021</v>
      </c>
      <c r="G3736" s="164">
        <v>245589</v>
      </c>
      <c r="H3736" s="164">
        <v>14149</v>
      </c>
      <c r="I3736" s="164">
        <v>14</v>
      </c>
      <c r="J3736" s="164">
        <v>2185</v>
      </c>
    </row>
    <row r="3737" spans="1:10" ht="14.5" x14ac:dyDescent="0.35">
      <c r="A3737" s="162">
        <v>38970</v>
      </c>
      <c r="B3737" s="162" t="s">
        <v>3930</v>
      </c>
      <c r="D3737" s="163">
        <v>18</v>
      </c>
      <c r="E3737" s="163" t="s">
        <v>195</v>
      </c>
      <c r="F3737" s="162">
        <v>2021</v>
      </c>
      <c r="G3737" s="164">
        <v>23333</v>
      </c>
      <c r="H3737" s="164">
        <v>1141</v>
      </c>
      <c r="I3737" s="164">
        <v>1</v>
      </c>
      <c r="J3737" s="164">
        <v>176</v>
      </c>
    </row>
    <row r="3738" spans="1:10" ht="14.5" x14ac:dyDescent="0.35">
      <c r="A3738" s="162">
        <v>38970</v>
      </c>
      <c r="B3738" s="162" t="s">
        <v>3931</v>
      </c>
      <c r="D3738" s="163">
        <v>19.3</v>
      </c>
      <c r="E3738" s="163" t="s">
        <v>195</v>
      </c>
      <c r="F3738" s="162">
        <v>2021</v>
      </c>
      <c r="G3738" s="164">
        <v>8534</v>
      </c>
      <c r="H3738" s="164">
        <v>17440</v>
      </c>
      <c r="I3738" s="164">
        <v>18</v>
      </c>
      <c r="J3738" s="164">
        <v>2693</v>
      </c>
    </row>
    <row r="3739" spans="1:10" ht="14.5" x14ac:dyDescent="0.35">
      <c r="A3739" s="162">
        <v>38970</v>
      </c>
      <c r="B3739" s="162" t="s">
        <v>3932</v>
      </c>
      <c r="D3739" s="163">
        <v>19.399999999999999</v>
      </c>
      <c r="E3739" s="163" t="s">
        <v>195</v>
      </c>
      <c r="F3739" s="162">
        <v>2021</v>
      </c>
      <c r="G3739" s="164">
        <v>1422260</v>
      </c>
      <c r="H3739" s="164">
        <v>0</v>
      </c>
      <c r="I3739" s="164">
        <v>0</v>
      </c>
      <c r="J3739" s="164">
        <v>0</v>
      </c>
    </row>
    <row r="3740" spans="1:10" ht="14.5" x14ac:dyDescent="0.35">
      <c r="A3740" s="162">
        <v>38970</v>
      </c>
      <c r="B3740" s="162" t="s">
        <v>3933</v>
      </c>
      <c r="D3740" s="163">
        <v>21.2</v>
      </c>
      <c r="E3740" s="163" t="s">
        <v>195</v>
      </c>
      <c r="F3740" s="162">
        <v>2021</v>
      </c>
      <c r="G3740" s="164">
        <v>574541</v>
      </c>
      <c r="H3740" s="164">
        <v>6354</v>
      </c>
      <c r="I3740" s="164">
        <v>6</v>
      </c>
      <c r="J3740" s="164">
        <v>981</v>
      </c>
    </row>
    <row r="3741" spans="1:10" ht="14.5" x14ac:dyDescent="0.35">
      <c r="A3741" s="162">
        <v>38970</v>
      </c>
      <c r="B3741" s="162" t="s">
        <v>3934</v>
      </c>
      <c r="D3741" s="163">
        <v>24</v>
      </c>
      <c r="E3741" s="163" t="s">
        <v>195</v>
      </c>
      <c r="F3741" s="162">
        <v>2021</v>
      </c>
      <c r="G3741" s="164">
        <v>6728199</v>
      </c>
      <c r="H3741" s="164">
        <v>40131</v>
      </c>
      <c r="I3741" s="164">
        <v>41</v>
      </c>
      <c r="J3741" s="164">
        <v>6197</v>
      </c>
    </row>
    <row r="3742" spans="1:10" ht="14.5" x14ac:dyDescent="0.35">
      <c r="A3742" s="162">
        <v>38997</v>
      </c>
      <c r="B3742" s="162" t="s">
        <v>3935</v>
      </c>
      <c r="D3742" s="163">
        <v>19.3</v>
      </c>
      <c r="E3742" s="163" t="s">
        <v>195</v>
      </c>
      <c r="F3742" s="162">
        <v>2021</v>
      </c>
      <c r="G3742" s="164">
        <v>763</v>
      </c>
      <c r="H3742" s="164">
        <v>2167</v>
      </c>
      <c r="I3742" s="164">
        <v>108</v>
      </c>
      <c r="J3742" s="164">
        <v>96</v>
      </c>
    </row>
    <row r="3743" spans="1:10" ht="14.5" x14ac:dyDescent="0.35">
      <c r="A3743" s="162">
        <v>38997</v>
      </c>
      <c r="B3743" s="162" t="s">
        <v>3936</v>
      </c>
      <c r="D3743" s="163">
        <v>19.399999999999999</v>
      </c>
      <c r="E3743" s="163" t="s">
        <v>195</v>
      </c>
      <c r="F3743" s="162">
        <v>2021</v>
      </c>
      <c r="G3743" s="164">
        <v>48447</v>
      </c>
      <c r="H3743" s="164">
        <v>0</v>
      </c>
      <c r="I3743" s="164">
        <v>0</v>
      </c>
      <c r="J3743" s="164">
        <v>0</v>
      </c>
    </row>
    <row r="3744" spans="1:10" ht="14.5" x14ac:dyDescent="0.35">
      <c r="A3744" s="162">
        <v>38997</v>
      </c>
      <c r="B3744" s="162" t="s">
        <v>3937</v>
      </c>
      <c r="D3744" s="163">
        <v>21.2</v>
      </c>
      <c r="E3744" s="163" t="s">
        <v>195</v>
      </c>
      <c r="F3744" s="162">
        <v>2021</v>
      </c>
      <c r="G3744" s="164">
        <v>18786</v>
      </c>
      <c r="H3744" s="164">
        <v>720</v>
      </c>
      <c r="I3744" s="164">
        <v>47</v>
      </c>
      <c r="J3744" s="164">
        <v>39</v>
      </c>
    </row>
    <row r="3745" spans="1:10" ht="14.5" x14ac:dyDescent="0.35">
      <c r="A3745" s="162">
        <v>39012</v>
      </c>
      <c r="B3745" s="162" t="s">
        <v>3938</v>
      </c>
      <c r="D3745" s="163">
        <v>19.100000000000001</v>
      </c>
      <c r="E3745" s="163" t="s">
        <v>195</v>
      </c>
      <c r="F3745" s="162">
        <v>2021</v>
      </c>
      <c r="G3745" s="164">
        <v>73509</v>
      </c>
      <c r="H3745" s="164">
        <v>1094740</v>
      </c>
      <c r="I3745" s="164">
        <v>21423</v>
      </c>
      <c r="J3745" s="164">
        <v>64039</v>
      </c>
    </row>
    <row r="3746" spans="1:10" ht="14.5" x14ac:dyDescent="0.35">
      <c r="A3746" s="162">
        <v>39012</v>
      </c>
      <c r="B3746" s="162" t="s">
        <v>3939</v>
      </c>
      <c r="D3746" s="163">
        <v>19.2</v>
      </c>
      <c r="E3746" s="163" t="s">
        <v>195</v>
      </c>
      <c r="F3746" s="162">
        <v>2021</v>
      </c>
      <c r="G3746" s="164">
        <v>1310202</v>
      </c>
      <c r="H3746" s="164">
        <v>0</v>
      </c>
      <c r="I3746" s="164">
        <v>0</v>
      </c>
      <c r="J3746" s="164">
        <v>0</v>
      </c>
    </row>
    <row r="3747" spans="1:10" ht="14.5" x14ac:dyDescent="0.35">
      <c r="A3747" s="162">
        <v>39012</v>
      </c>
      <c r="B3747" s="162" t="s">
        <v>3940</v>
      </c>
      <c r="D3747" s="163">
        <v>21.1</v>
      </c>
      <c r="E3747" s="163" t="s">
        <v>195</v>
      </c>
      <c r="F3747" s="162">
        <v>2021</v>
      </c>
      <c r="G3747" s="164">
        <v>1118656</v>
      </c>
      <c r="H3747" s="164">
        <v>831198</v>
      </c>
      <c r="I3747" s="164">
        <v>18322</v>
      </c>
      <c r="J3747" s="164">
        <v>46346</v>
      </c>
    </row>
    <row r="3748" spans="1:10" ht="14.5" x14ac:dyDescent="0.35">
      <c r="A3748" s="162">
        <v>39039</v>
      </c>
      <c r="B3748" s="162" t="s">
        <v>3941</v>
      </c>
      <c r="D3748" s="163">
        <v>2.4</v>
      </c>
      <c r="E3748" s="163" t="s">
        <v>195</v>
      </c>
      <c r="F3748" s="162">
        <v>2021</v>
      </c>
      <c r="G3748" s="164">
        <v>7097462</v>
      </c>
      <c r="H3748" s="164">
        <v>264264</v>
      </c>
      <c r="I3748" s="164">
        <v>0</v>
      </c>
      <c r="J3748" s="164">
        <v>15847</v>
      </c>
    </row>
    <row r="3749" spans="1:10" ht="14.5" x14ac:dyDescent="0.35">
      <c r="A3749" s="162">
        <v>39217</v>
      </c>
      <c r="B3749" s="162" t="s">
        <v>3942</v>
      </c>
      <c r="D3749" s="163">
        <v>1</v>
      </c>
      <c r="E3749" s="163" t="s">
        <v>195</v>
      </c>
      <c r="F3749" s="162">
        <v>2021</v>
      </c>
      <c r="G3749" s="164">
        <v>394127</v>
      </c>
      <c r="H3749" s="164">
        <v>5908</v>
      </c>
      <c r="I3749" s="164">
        <v>120</v>
      </c>
      <c r="J3749" s="164">
        <v>1</v>
      </c>
    </row>
    <row r="3750" spans="1:10" ht="14.5" x14ac:dyDescent="0.35">
      <c r="A3750" s="162">
        <v>39217</v>
      </c>
      <c r="B3750" s="162" t="s">
        <v>3943</v>
      </c>
      <c r="D3750" s="163">
        <v>2.1</v>
      </c>
      <c r="E3750" s="163" t="s">
        <v>195</v>
      </c>
      <c r="F3750" s="162">
        <v>2021</v>
      </c>
      <c r="G3750" s="164">
        <v>879255</v>
      </c>
      <c r="H3750" s="164">
        <v>94576</v>
      </c>
      <c r="I3750" s="164">
        <v>-1</v>
      </c>
      <c r="J3750" s="164">
        <v>-3</v>
      </c>
    </row>
    <row r="3751" spans="1:10" ht="14.5" x14ac:dyDescent="0.35">
      <c r="A3751" s="162">
        <v>39217</v>
      </c>
      <c r="B3751" s="162" t="s">
        <v>3944</v>
      </c>
      <c r="D3751" s="163">
        <v>4</v>
      </c>
      <c r="E3751" s="163" t="s">
        <v>195</v>
      </c>
      <c r="F3751" s="162">
        <v>2021</v>
      </c>
      <c r="G3751" s="164">
        <v>3166383</v>
      </c>
      <c r="H3751" s="164">
        <v>99099</v>
      </c>
      <c r="I3751" s="164">
        <v>5204</v>
      </c>
      <c r="J3751" s="164">
        <v>8764</v>
      </c>
    </row>
    <row r="3752" spans="1:10" ht="14.5" x14ac:dyDescent="0.35">
      <c r="A3752" s="162">
        <v>39217</v>
      </c>
      <c r="B3752" s="162" t="s">
        <v>3945</v>
      </c>
      <c r="D3752" s="163">
        <v>5.0999999999999996</v>
      </c>
      <c r="E3752" s="163" t="s">
        <v>195</v>
      </c>
      <c r="F3752" s="162">
        <v>2021</v>
      </c>
      <c r="G3752" s="164">
        <v>384581</v>
      </c>
      <c r="H3752" s="164">
        <v>59141</v>
      </c>
      <c r="I3752" s="164">
        <v>1565</v>
      </c>
      <c r="J3752" s="164">
        <v>2712</v>
      </c>
    </row>
    <row r="3753" spans="1:10" ht="14.5" x14ac:dyDescent="0.35">
      <c r="A3753" s="162">
        <v>39217</v>
      </c>
      <c r="B3753" s="162" t="s">
        <v>3946</v>
      </c>
      <c r="D3753" s="163">
        <v>9</v>
      </c>
      <c r="E3753" s="163" t="s">
        <v>195</v>
      </c>
      <c r="F3753" s="162">
        <v>2021</v>
      </c>
      <c r="G3753" s="164">
        <v>3033</v>
      </c>
      <c r="H3753" s="164">
        <v>478</v>
      </c>
      <c r="I3753" s="164">
        <v>11</v>
      </c>
      <c r="J3753" s="164">
        <v>20</v>
      </c>
    </row>
    <row r="3754" spans="1:10" ht="14.5" x14ac:dyDescent="0.35">
      <c r="A3754" s="162">
        <v>39217</v>
      </c>
      <c r="B3754" s="162" t="s">
        <v>3947</v>
      </c>
      <c r="D3754" s="163">
        <v>17.100000000000001</v>
      </c>
      <c r="E3754" s="163" t="s">
        <v>195</v>
      </c>
      <c r="F3754" s="162">
        <v>2021</v>
      </c>
      <c r="G3754" s="164">
        <v>4905033</v>
      </c>
      <c r="H3754" s="164">
        <v>58382</v>
      </c>
      <c r="I3754" s="164">
        <v>3029</v>
      </c>
      <c r="J3754" s="164">
        <v>5249</v>
      </c>
    </row>
    <row r="3755" spans="1:10" ht="14.5" x14ac:dyDescent="0.35">
      <c r="A3755" s="162">
        <v>39217</v>
      </c>
      <c r="B3755" s="162" t="s">
        <v>3948</v>
      </c>
      <c r="D3755" s="163">
        <v>17.2</v>
      </c>
      <c r="E3755" s="163" t="s">
        <v>195</v>
      </c>
      <c r="F3755" s="162">
        <v>2021</v>
      </c>
      <c r="G3755" s="164">
        <v>30730350</v>
      </c>
      <c r="H3755" s="164">
        <v>339601</v>
      </c>
      <c r="I3755" s="164">
        <v>11819</v>
      </c>
      <c r="J3755" s="164">
        <v>20482</v>
      </c>
    </row>
    <row r="3756" spans="1:10" ht="14.5" x14ac:dyDescent="0.35">
      <c r="A3756" s="162">
        <v>39217</v>
      </c>
      <c r="B3756" s="162" t="s">
        <v>3949</v>
      </c>
      <c r="D3756" s="163">
        <v>18</v>
      </c>
      <c r="E3756" s="163" t="s">
        <v>195</v>
      </c>
      <c r="F3756" s="162">
        <v>2021</v>
      </c>
      <c r="G3756" s="164">
        <v>209300</v>
      </c>
      <c r="H3756" s="164">
        <v>1691</v>
      </c>
      <c r="I3756" s="164">
        <v>2</v>
      </c>
      <c r="J3756" s="164">
        <v>4</v>
      </c>
    </row>
    <row r="3757" spans="1:10" ht="14.5" x14ac:dyDescent="0.35">
      <c r="A3757" s="162">
        <v>39217</v>
      </c>
      <c r="B3757" s="162" t="s">
        <v>3950</v>
      </c>
      <c r="D3757" s="163">
        <v>19.3</v>
      </c>
      <c r="E3757" s="163" t="s">
        <v>195</v>
      </c>
      <c r="F3757" s="162">
        <v>2021</v>
      </c>
      <c r="G3757" s="164">
        <v>0</v>
      </c>
      <c r="H3757" s="164">
        <v>7757</v>
      </c>
      <c r="I3757" s="164">
        <v>631</v>
      </c>
      <c r="J3757" s="164">
        <v>1093</v>
      </c>
    </row>
    <row r="3758" spans="1:10" ht="14.5" x14ac:dyDescent="0.35">
      <c r="A3758" s="162">
        <v>39217</v>
      </c>
      <c r="B3758" s="162" t="s">
        <v>3951</v>
      </c>
      <c r="D3758" s="163">
        <v>19.399999999999999</v>
      </c>
      <c r="E3758" s="163" t="s">
        <v>195</v>
      </c>
      <c r="F3758" s="162">
        <v>2021</v>
      </c>
      <c r="G3758" s="164">
        <v>509541</v>
      </c>
      <c r="H3758" s="164">
        <v>0</v>
      </c>
      <c r="I3758" s="164">
        <v>0</v>
      </c>
      <c r="J3758" s="164">
        <v>0</v>
      </c>
    </row>
    <row r="3759" spans="1:10" ht="14.5" x14ac:dyDescent="0.35">
      <c r="A3759" s="162">
        <v>39217</v>
      </c>
      <c r="B3759" s="162" t="s">
        <v>3952</v>
      </c>
      <c r="D3759" s="163">
        <v>21.2</v>
      </c>
      <c r="E3759" s="163" t="s">
        <v>195</v>
      </c>
      <c r="F3759" s="162">
        <v>2021</v>
      </c>
      <c r="G3759" s="164">
        <v>33764</v>
      </c>
      <c r="H3759" s="164">
        <v>672</v>
      </c>
      <c r="I3759" s="164">
        <v>44</v>
      </c>
      <c r="J3759" s="164">
        <v>77</v>
      </c>
    </row>
    <row r="3760" spans="1:10" ht="14.5" x14ac:dyDescent="0.35">
      <c r="A3760" s="162">
        <v>39217</v>
      </c>
      <c r="B3760" s="162" t="s">
        <v>3953</v>
      </c>
      <c r="D3760" s="163">
        <v>23</v>
      </c>
      <c r="E3760" s="163" t="s">
        <v>195</v>
      </c>
      <c r="F3760" s="162">
        <v>2021</v>
      </c>
      <c r="G3760" s="164">
        <v>340393</v>
      </c>
      <c r="H3760" s="164">
        <v>3513</v>
      </c>
      <c r="I3760" s="164">
        <v>138</v>
      </c>
      <c r="J3760" s="164">
        <v>234</v>
      </c>
    </row>
    <row r="3761" spans="1:10" ht="14.5" x14ac:dyDescent="0.35">
      <c r="A3761" s="162">
        <v>39217</v>
      </c>
      <c r="B3761" s="162" t="s">
        <v>3954</v>
      </c>
      <c r="D3761" s="163">
        <v>24</v>
      </c>
      <c r="E3761" s="163" t="s">
        <v>195</v>
      </c>
      <c r="F3761" s="162">
        <v>2021</v>
      </c>
      <c r="G3761" s="164">
        <v>808175</v>
      </c>
      <c r="H3761" s="164">
        <v>20761</v>
      </c>
      <c r="I3761" s="164">
        <v>1006</v>
      </c>
      <c r="J3761" s="164">
        <v>1744</v>
      </c>
    </row>
    <row r="3762" spans="1:10" ht="14.5" x14ac:dyDescent="0.35">
      <c r="A3762" s="162">
        <v>39306</v>
      </c>
      <c r="B3762" s="162" t="s">
        <v>3955</v>
      </c>
      <c r="D3762" s="163">
        <v>2.1</v>
      </c>
      <c r="E3762" s="163" t="s">
        <v>195</v>
      </c>
      <c r="F3762" s="162">
        <v>2021</v>
      </c>
      <c r="G3762" s="164">
        <v>4380</v>
      </c>
      <c r="H3762" s="164">
        <v>1312</v>
      </c>
      <c r="I3762" s="164">
        <v>49</v>
      </c>
      <c r="J3762" s="164">
        <v>46</v>
      </c>
    </row>
    <row r="3763" spans="1:10" ht="14.5" x14ac:dyDescent="0.35">
      <c r="A3763" s="162">
        <v>39306</v>
      </c>
      <c r="B3763" s="162" t="s">
        <v>3956</v>
      </c>
      <c r="D3763" s="163">
        <v>5.0999999999999996</v>
      </c>
      <c r="E3763" s="163" t="s">
        <v>195</v>
      </c>
      <c r="F3763" s="162">
        <v>2021</v>
      </c>
      <c r="G3763" s="164">
        <v>206446</v>
      </c>
      <c r="H3763" s="164">
        <v>11659</v>
      </c>
      <c r="I3763" s="164">
        <v>583</v>
      </c>
      <c r="J3763" s="164">
        <v>537</v>
      </c>
    </row>
    <row r="3764" spans="1:10" ht="14.5" x14ac:dyDescent="0.35">
      <c r="A3764" s="162">
        <v>39306</v>
      </c>
      <c r="B3764" s="162" t="s">
        <v>3957</v>
      </c>
      <c r="D3764" s="163">
        <v>5.2</v>
      </c>
      <c r="E3764" s="163" t="s">
        <v>195</v>
      </c>
      <c r="F3764" s="162">
        <v>2021</v>
      </c>
      <c r="G3764" s="164">
        <v>11538</v>
      </c>
      <c r="H3764" s="164">
        <v>1960</v>
      </c>
      <c r="I3764" s="164">
        <v>93</v>
      </c>
      <c r="J3764" s="164">
        <v>91</v>
      </c>
    </row>
    <row r="3765" spans="1:10" ht="14.5" x14ac:dyDescent="0.35">
      <c r="A3765" s="162">
        <v>39306</v>
      </c>
      <c r="B3765" s="162" t="s">
        <v>3958</v>
      </c>
      <c r="D3765" s="163">
        <v>9</v>
      </c>
      <c r="E3765" s="163" t="s">
        <v>195</v>
      </c>
      <c r="F3765" s="162">
        <v>2021</v>
      </c>
      <c r="G3765" s="164">
        <v>682</v>
      </c>
      <c r="H3765" s="164">
        <v>134</v>
      </c>
      <c r="I3765" s="164">
        <v>7</v>
      </c>
      <c r="J3765" s="164">
        <v>7</v>
      </c>
    </row>
    <row r="3766" spans="1:10" ht="14.5" x14ac:dyDescent="0.35">
      <c r="A3766" s="162">
        <v>39306</v>
      </c>
      <c r="B3766" s="162" t="s">
        <v>3959</v>
      </c>
      <c r="D3766" s="163">
        <v>17.100000000000001</v>
      </c>
      <c r="E3766" s="163" t="s">
        <v>195</v>
      </c>
      <c r="F3766" s="162">
        <v>2021</v>
      </c>
      <c r="G3766" s="164">
        <v>1010</v>
      </c>
      <c r="H3766" s="164">
        <v>1231</v>
      </c>
      <c r="I3766" s="164">
        <v>40</v>
      </c>
      <c r="J3766" s="164">
        <v>32</v>
      </c>
    </row>
    <row r="3767" spans="1:10" ht="14.5" x14ac:dyDescent="0.35">
      <c r="A3767" s="162">
        <v>39306</v>
      </c>
      <c r="B3767" s="162" t="s">
        <v>3960</v>
      </c>
      <c r="D3767" s="163">
        <v>23</v>
      </c>
      <c r="E3767" s="163" t="s">
        <v>195</v>
      </c>
      <c r="F3767" s="162">
        <v>2021</v>
      </c>
      <c r="G3767" s="164">
        <v>587873</v>
      </c>
      <c r="H3767" s="164">
        <v>22288</v>
      </c>
      <c r="I3767" s="164">
        <v>927</v>
      </c>
      <c r="J3767" s="164">
        <v>882</v>
      </c>
    </row>
    <row r="3768" spans="1:10" ht="14.5" x14ac:dyDescent="0.35">
      <c r="A3768" s="162">
        <v>39306</v>
      </c>
      <c r="B3768" s="162" t="s">
        <v>3961</v>
      </c>
      <c r="D3768" s="163">
        <v>24</v>
      </c>
      <c r="E3768" s="163" t="s">
        <v>195</v>
      </c>
      <c r="F3768" s="162">
        <v>2021</v>
      </c>
      <c r="G3768" s="164">
        <v>25470957</v>
      </c>
      <c r="H3768" s="164">
        <v>481635</v>
      </c>
      <c r="I3768" s="164">
        <v>28656</v>
      </c>
      <c r="J3768" s="164">
        <v>26127</v>
      </c>
    </row>
    <row r="3769" spans="1:10" ht="14.5" x14ac:dyDescent="0.35">
      <c r="A3769" s="162">
        <v>39322</v>
      </c>
      <c r="B3769" s="162" t="s">
        <v>3962</v>
      </c>
      <c r="D3769" s="163">
        <v>1</v>
      </c>
      <c r="E3769" s="163" t="s">
        <v>195</v>
      </c>
      <c r="F3769" s="162">
        <v>2021</v>
      </c>
      <c r="G3769" s="164">
        <v>78841</v>
      </c>
      <c r="H3769" s="164">
        <v>687</v>
      </c>
      <c r="I3769" s="164">
        <v>8</v>
      </c>
      <c r="J3769" s="164">
        <v>34</v>
      </c>
    </row>
    <row r="3770" spans="1:10" ht="14.5" x14ac:dyDescent="0.35">
      <c r="A3770" s="162">
        <v>39322</v>
      </c>
      <c r="B3770" s="162" t="s">
        <v>3963</v>
      </c>
      <c r="D3770" s="163">
        <v>4</v>
      </c>
      <c r="E3770" s="163" t="s">
        <v>195</v>
      </c>
      <c r="F3770" s="162">
        <v>2021</v>
      </c>
      <c r="G3770" s="164">
        <v>3816791</v>
      </c>
      <c r="H3770" s="164">
        <v>4426</v>
      </c>
      <c r="I3770" s="164">
        <v>51</v>
      </c>
      <c r="J3770" s="164">
        <v>217</v>
      </c>
    </row>
    <row r="3771" spans="1:10" ht="14.5" x14ac:dyDescent="0.35">
      <c r="A3771" s="162">
        <v>39322</v>
      </c>
      <c r="B3771" s="162" t="s">
        <v>3964</v>
      </c>
      <c r="D3771" s="163">
        <v>9</v>
      </c>
      <c r="E3771" s="163" t="s">
        <v>195</v>
      </c>
      <c r="F3771" s="162">
        <v>2021</v>
      </c>
      <c r="G3771" s="164">
        <v>1384356</v>
      </c>
      <c r="H3771" s="164">
        <v>20434</v>
      </c>
      <c r="I3771" s="164">
        <v>237</v>
      </c>
      <c r="J3771" s="164">
        <v>1001</v>
      </c>
    </row>
    <row r="3772" spans="1:10" ht="14.5" x14ac:dyDescent="0.35">
      <c r="A3772" s="162">
        <v>39322</v>
      </c>
      <c r="B3772" s="162" t="s">
        <v>3965</v>
      </c>
      <c r="D3772" s="163">
        <v>17.100000000000001</v>
      </c>
      <c r="E3772" s="163" t="s">
        <v>195</v>
      </c>
      <c r="F3772" s="162">
        <v>2021</v>
      </c>
      <c r="G3772" s="164">
        <v>1332210</v>
      </c>
      <c r="H3772" s="164">
        <v>33326</v>
      </c>
      <c r="I3772" s="164">
        <v>386</v>
      </c>
      <c r="J3772" s="164">
        <v>1632</v>
      </c>
    </row>
    <row r="3773" spans="1:10" ht="14.5" x14ac:dyDescent="0.35">
      <c r="A3773" s="162">
        <v>39322</v>
      </c>
      <c r="B3773" s="162" t="s">
        <v>3966</v>
      </c>
      <c r="D3773" s="163">
        <v>17.2</v>
      </c>
      <c r="E3773" s="163" t="s">
        <v>195</v>
      </c>
      <c r="F3773" s="162">
        <v>2021</v>
      </c>
      <c r="G3773" s="164">
        <v>344529</v>
      </c>
      <c r="H3773" s="164">
        <v>5819</v>
      </c>
      <c r="I3773" s="164">
        <v>67</v>
      </c>
      <c r="J3773" s="164">
        <v>285</v>
      </c>
    </row>
    <row r="3774" spans="1:10" ht="14.5" x14ac:dyDescent="0.35">
      <c r="A3774" s="162">
        <v>39322</v>
      </c>
      <c r="B3774" s="162" t="s">
        <v>3967</v>
      </c>
      <c r="D3774" s="163">
        <v>19.100000000000001</v>
      </c>
      <c r="E3774" s="163" t="s">
        <v>195</v>
      </c>
      <c r="F3774" s="162">
        <v>2021</v>
      </c>
      <c r="G3774" s="164">
        <v>0</v>
      </c>
      <c r="H3774" s="164">
        <v>1189</v>
      </c>
      <c r="I3774" s="164">
        <v>14</v>
      </c>
      <c r="J3774" s="164">
        <v>58</v>
      </c>
    </row>
    <row r="3775" spans="1:10" ht="14.5" x14ac:dyDescent="0.35">
      <c r="A3775" s="162">
        <v>39322</v>
      </c>
      <c r="B3775" s="162" t="s">
        <v>3968</v>
      </c>
      <c r="D3775" s="163">
        <v>19.2</v>
      </c>
      <c r="E3775" s="163" t="s">
        <v>195</v>
      </c>
      <c r="F3775" s="162">
        <v>2021</v>
      </c>
      <c r="G3775" s="164">
        <v>860303</v>
      </c>
      <c r="H3775" s="164">
        <v>0</v>
      </c>
      <c r="I3775" s="164">
        <v>0</v>
      </c>
      <c r="J3775" s="164">
        <v>0</v>
      </c>
    </row>
    <row r="3776" spans="1:10" ht="14.5" x14ac:dyDescent="0.35">
      <c r="A3776" s="162">
        <v>39322</v>
      </c>
      <c r="B3776" s="162" t="s">
        <v>3969</v>
      </c>
      <c r="D3776" s="163">
        <v>21.1</v>
      </c>
      <c r="E3776" s="163" t="s">
        <v>195</v>
      </c>
      <c r="F3776" s="162">
        <v>2021</v>
      </c>
      <c r="G3776" s="164">
        <v>661692</v>
      </c>
      <c r="H3776" s="164">
        <v>914</v>
      </c>
      <c r="I3776" s="164">
        <v>11</v>
      </c>
      <c r="J3776" s="164">
        <v>45</v>
      </c>
    </row>
    <row r="3777" spans="1:10" ht="14.5" x14ac:dyDescent="0.35">
      <c r="A3777" s="162">
        <v>39551</v>
      </c>
      <c r="B3777" s="162" t="s">
        <v>3970</v>
      </c>
      <c r="D3777" s="163">
        <v>24</v>
      </c>
      <c r="E3777" s="163" t="s">
        <v>195</v>
      </c>
      <c r="F3777" s="162">
        <v>2021</v>
      </c>
      <c r="G3777" s="164">
        <v>89938</v>
      </c>
      <c r="H3777" s="164">
        <v>5952</v>
      </c>
      <c r="I3777" s="164">
        <v>0</v>
      </c>
      <c r="J3777" s="164">
        <v>3092</v>
      </c>
    </row>
    <row r="3778" spans="1:10" ht="14.5" x14ac:dyDescent="0.35">
      <c r="A3778" s="162">
        <v>39608</v>
      </c>
      <c r="B3778" s="162" t="s">
        <v>3971</v>
      </c>
      <c r="D3778" s="163">
        <v>19.3</v>
      </c>
      <c r="E3778" s="163" t="s">
        <v>195</v>
      </c>
      <c r="F3778" s="162">
        <v>2021</v>
      </c>
      <c r="G3778" s="164">
        <v>4862</v>
      </c>
      <c r="H3778" s="164">
        <v>6903</v>
      </c>
      <c r="I3778" s="164">
        <v>447</v>
      </c>
      <c r="J3778" s="164">
        <v>649</v>
      </c>
    </row>
    <row r="3779" spans="1:10" ht="14.5" x14ac:dyDescent="0.35">
      <c r="A3779" s="162">
        <v>39608</v>
      </c>
      <c r="B3779" s="162" t="s">
        <v>3972</v>
      </c>
      <c r="D3779" s="163">
        <v>19.399999999999999</v>
      </c>
      <c r="E3779" s="163" t="s">
        <v>195</v>
      </c>
      <c r="F3779" s="162">
        <v>2021</v>
      </c>
      <c r="G3779" s="164">
        <v>460502</v>
      </c>
      <c r="H3779" s="164">
        <v>0</v>
      </c>
      <c r="I3779" s="164">
        <v>0</v>
      </c>
      <c r="J3779" s="164">
        <v>0</v>
      </c>
    </row>
    <row r="3780" spans="1:10" ht="14.5" x14ac:dyDescent="0.35">
      <c r="A3780" s="162">
        <v>39608</v>
      </c>
      <c r="B3780" s="162" t="s">
        <v>3973</v>
      </c>
      <c r="D3780" s="163">
        <v>21.2</v>
      </c>
      <c r="E3780" s="163" t="s">
        <v>195</v>
      </c>
      <c r="F3780" s="162">
        <v>2021</v>
      </c>
      <c r="G3780" s="164">
        <v>139077</v>
      </c>
      <c r="H3780" s="164">
        <v>1940</v>
      </c>
      <c r="I3780" s="164">
        <v>115</v>
      </c>
      <c r="J3780" s="164">
        <v>180</v>
      </c>
    </row>
    <row r="3781" spans="1:10" ht="14.5" x14ac:dyDescent="0.35">
      <c r="A3781" s="162">
        <v>39845</v>
      </c>
      <c r="B3781" s="162" t="s">
        <v>3974</v>
      </c>
      <c r="D3781" s="163">
        <v>1</v>
      </c>
      <c r="E3781" s="163" t="s">
        <v>195</v>
      </c>
      <c r="F3781" s="162">
        <v>2021</v>
      </c>
      <c r="G3781" s="164">
        <v>9902244</v>
      </c>
      <c r="H3781" s="164">
        <v>169643</v>
      </c>
      <c r="I3781" s="164">
        <v>12508</v>
      </c>
      <c r="J3781" s="164">
        <v>18671</v>
      </c>
    </row>
    <row r="3782" spans="1:10" ht="14.5" x14ac:dyDescent="0.35">
      <c r="A3782" s="162">
        <v>39845</v>
      </c>
      <c r="B3782" s="162" t="s">
        <v>3975</v>
      </c>
      <c r="D3782" s="163">
        <v>2.1</v>
      </c>
      <c r="E3782" s="163" t="s">
        <v>195</v>
      </c>
      <c r="F3782" s="162">
        <v>2021</v>
      </c>
      <c r="G3782" s="164">
        <v>25759581</v>
      </c>
      <c r="H3782" s="164">
        <v>152237</v>
      </c>
      <c r="I3782" s="164">
        <v>11642</v>
      </c>
      <c r="J3782" s="164">
        <v>18404</v>
      </c>
    </row>
    <row r="3783" spans="1:10" ht="14.5" x14ac:dyDescent="0.35">
      <c r="A3783" s="162">
        <v>39845</v>
      </c>
      <c r="B3783" s="162" t="s">
        <v>3976</v>
      </c>
      <c r="D3783" s="163">
        <v>9</v>
      </c>
      <c r="E3783" s="163" t="s">
        <v>195</v>
      </c>
      <c r="F3783" s="162">
        <v>2021</v>
      </c>
      <c r="G3783" s="164">
        <v>121062</v>
      </c>
      <c r="H3783" s="164">
        <v>71896</v>
      </c>
      <c r="I3783" s="164">
        <v>3538</v>
      </c>
      <c r="J3783" s="164">
        <v>6065</v>
      </c>
    </row>
    <row r="3784" spans="1:10" ht="14.5" x14ac:dyDescent="0.35">
      <c r="A3784" s="162">
        <v>39845</v>
      </c>
      <c r="B3784" s="162" t="s">
        <v>3977</v>
      </c>
      <c r="D3784" s="163">
        <v>17.100000000000001</v>
      </c>
      <c r="E3784" s="163" t="s">
        <v>195</v>
      </c>
      <c r="F3784" s="162">
        <v>2021</v>
      </c>
      <c r="G3784" s="164">
        <v>160102</v>
      </c>
      <c r="H3784" s="164">
        <v>15172</v>
      </c>
      <c r="I3784" s="164">
        <v>1158</v>
      </c>
      <c r="J3784" s="164">
        <v>1691</v>
      </c>
    </row>
    <row r="3785" spans="1:10" ht="14.5" x14ac:dyDescent="0.35">
      <c r="A3785" s="162">
        <v>39845</v>
      </c>
      <c r="B3785" s="162" t="s">
        <v>3978</v>
      </c>
      <c r="D3785" s="163">
        <v>17.2</v>
      </c>
      <c r="E3785" s="163" t="s">
        <v>195</v>
      </c>
      <c r="F3785" s="162">
        <v>2021</v>
      </c>
      <c r="G3785" s="164">
        <v>4200835</v>
      </c>
      <c r="H3785" s="164">
        <v>230116</v>
      </c>
      <c r="I3785" s="164">
        <v>15825</v>
      </c>
      <c r="J3785" s="164">
        <v>23914</v>
      </c>
    </row>
    <row r="3786" spans="1:10" ht="14.5" x14ac:dyDescent="0.35">
      <c r="A3786" s="162">
        <v>39845</v>
      </c>
      <c r="B3786" s="162" t="s">
        <v>3979</v>
      </c>
      <c r="D3786" s="163">
        <v>18</v>
      </c>
      <c r="E3786" s="163" t="s">
        <v>195</v>
      </c>
      <c r="F3786" s="162">
        <v>2021</v>
      </c>
      <c r="G3786" s="164">
        <v>7031</v>
      </c>
      <c r="H3786" s="164">
        <v>1266</v>
      </c>
      <c r="I3786" s="164">
        <v>80</v>
      </c>
      <c r="J3786" s="164">
        <v>124</v>
      </c>
    </row>
    <row r="3787" spans="1:10" ht="14.5" x14ac:dyDescent="0.35">
      <c r="A3787" s="162">
        <v>39845</v>
      </c>
      <c r="B3787" s="162" t="s">
        <v>3980</v>
      </c>
      <c r="D3787" s="163">
        <v>19.3</v>
      </c>
      <c r="E3787" s="163" t="s">
        <v>195</v>
      </c>
      <c r="F3787" s="162">
        <v>2021</v>
      </c>
      <c r="G3787" s="164">
        <v>870</v>
      </c>
      <c r="H3787" s="164">
        <v>3400</v>
      </c>
      <c r="I3787" s="164">
        <v>215</v>
      </c>
      <c r="J3787" s="164">
        <v>334</v>
      </c>
    </row>
    <row r="3788" spans="1:10" ht="14.5" x14ac:dyDescent="0.35">
      <c r="A3788" s="162">
        <v>39845</v>
      </c>
      <c r="B3788" s="162" t="s">
        <v>3981</v>
      </c>
      <c r="D3788" s="163">
        <v>19.399999999999999</v>
      </c>
      <c r="E3788" s="163" t="s">
        <v>195</v>
      </c>
      <c r="F3788" s="162">
        <v>2021</v>
      </c>
      <c r="G3788" s="164">
        <v>250412</v>
      </c>
      <c r="H3788" s="164">
        <v>0</v>
      </c>
      <c r="I3788" s="164">
        <v>0</v>
      </c>
      <c r="J3788" s="164">
        <v>0</v>
      </c>
    </row>
    <row r="3789" spans="1:10" ht="14.5" x14ac:dyDescent="0.35">
      <c r="A3789" s="162">
        <v>39845</v>
      </c>
      <c r="B3789" s="162" t="s">
        <v>3982</v>
      </c>
      <c r="D3789" s="163">
        <v>21.2</v>
      </c>
      <c r="E3789" s="163" t="s">
        <v>195</v>
      </c>
      <c r="F3789" s="162">
        <v>2021</v>
      </c>
      <c r="G3789" s="164">
        <v>51129</v>
      </c>
      <c r="H3789" s="164">
        <v>735</v>
      </c>
      <c r="I3789" s="164">
        <v>46</v>
      </c>
      <c r="J3789" s="164">
        <v>72</v>
      </c>
    </row>
    <row r="3790" spans="1:10" ht="14.5" x14ac:dyDescent="0.35">
      <c r="A3790" s="162">
        <v>39845</v>
      </c>
      <c r="B3790" s="162" t="s">
        <v>3983</v>
      </c>
      <c r="D3790" s="163">
        <v>24</v>
      </c>
      <c r="E3790" s="163" t="s">
        <v>195</v>
      </c>
      <c r="F3790" s="162">
        <v>2021</v>
      </c>
      <c r="G3790" s="164">
        <v>2444371</v>
      </c>
      <c r="H3790" s="164">
        <v>17424</v>
      </c>
      <c r="I3790" s="164">
        <v>1500</v>
      </c>
      <c r="J3790" s="164">
        <v>1912</v>
      </c>
    </row>
    <row r="3791" spans="1:10" ht="14.5" x14ac:dyDescent="0.35">
      <c r="A3791" s="162">
        <v>39950</v>
      </c>
      <c r="B3791" s="162" t="s">
        <v>3984</v>
      </c>
      <c r="D3791" s="163">
        <v>9</v>
      </c>
      <c r="E3791" s="163" t="s">
        <v>195</v>
      </c>
      <c r="F3791" s="162">
        <v>2021</v>
      </c>
      <c r="G3791" s="164">
        <v>1308814</v>
      </c>
      <c r="H3791" s="164">
        <v>11440</v>
      </c>
      <c r="I3791" s="164">
        <v>1</v>
      </c>
      <c r="J3791" s="164">
        <v>5082</v>
      </c>
    </row>
    <row r="3792" spans="1:10" ht="14.5" x14ac:dyDescent="0.35">
      <c r="A3792" s="162">
        <v>39950</v>
      </c>
      <c r="B3792" s="162" t="s">
        <v>3985</v>
      </c>
      <c r="D3792" s="163">
        <v>19.100000000000001</v>
      </c>
      <c r="E3792" s="163" t="s">
        <v>195</v>
      </c>
      <c r="F3792" s="162">
        <v>2021</v>
      </c>
      <c r="G3792" s="164">
        <v>8236</v>
      </c>
      <c r="H3792" s="164">
        <v>6831</v>
      </c>
      <c r="I3792" s="164">
        <v>846</v>
      </c>
      <c r="J3792" s="164">
        <v>1542</v>
      </c>
    </row>
    <row r="3793" spans="1:10" ht="14.5" x14ac:dyDescent="0.35">
      <c r="A3793" s="162">
        <v>39950</v>
      </c>
      <c r="B3793" s="162" t="s">
        <v>3986</v>
      </c>
      <c r="D3793" s="163">
        <v>19.2</v>
      </c>
      <c r="E3793" s="163" t="s">
        <v>195</v>
      </c>
      <c r="F3793" s="162">
        <v>2021</v>
      </c>
      <c r="G3793" s="164">
        <v>226129</v>
      </c>
      <c r="H3793" s="164">
        <v>0</v>
      </c>
      <c r="I3793" s="164">
        <v>0</v>
      </c>
      <c r="J3793" s="164">
        <v>0</v>
      </c>
    </row>
    <row r="3794" spans="1:10" ht="14.5" x14ac:dyDescent="0.35">
      <c r="A3794" s="162">
        <v>39950</v>
      </c>
      <c r="B3794" s="162" t="s">
        <v>3987</v>
      </c>
      <c r="D3794" s="163">
        <v>21.1</v>
      </c>
      <c r="E3794" s="163" t="s">
        <v>195</v>
      </c>
      <c r="F3794" s="162">
        <v>2021</v>
      </c>
      <c r="G3794" s="164">
        <v>231436</v>
      </c>
      <c r="H3794" s="164">
        <v>7496</v>
      </c>
      <c r="I3794" s="164">
        <v>512</v>
      </c>
      <c r="J3794" s="164">
        <v>867</v>
      </c>
    </row>
    <row r="3795" spans="1:10" ht="14.5" x14ac:dyDescent="0.35">
      <c r="A3795" s="162">
        <v>40010</v>
      </c>
      <c r="B3795" s="162" t="s">
        <v>3988</v>
      </c>
      <c r="D3795" s="163">
        <v>9</v>
      </c>
      <c r="E3795" s="163" t="s">
        <v>195</v>
      </c>
      <c r="F3795" s="162">
        <v>2021</v>
      </c>
      <c r="G3795" s="164">
        <v>2231</v>
      </c>
      <c r="H3795" s="164">
        <v>219</v>
      </c>
      <c r="I3795" s="164">
        <v>0</v>
      </c>
      <c r="J3795" s="164">
        <v>5</v>
      </c>
    </row>
    <row r="3796" spans="1:10" ht="14.5" x14ac:dyDescent="0.35">
      <c r="A3796" s="162">
        <v>40010</v>
      </c>
      <c r="B3796" s="162" t="s">
        <v>3989</v>
      </c>
      <c r="D3796" s="163">
        <v>19.100000000000001</v>
      </c>
      <c r="E3796" s="163" t="s">
        <v>195</v>
      </c>
      <c r="F3796" s="162">
        <v>2021</v>
      </c>
      <c r="G3796" s="164">
        <v>40645</v>
      </c>
      <c r="H3796" s="164">
        <v>53322</v>
      </c>
      <c r="I3796" s="164">
        <v>0</v>
      </c>
      <c r="J3796" s="164">
        <v>1170</v>
      </c>
    </row>
    <row r="3797" spans="1:10" ht="14.5" x14ac:dyDescent="0.35">
      <c r="A3797" s="162">
        <v>40010</v>
      </c>
      <c r="B3797" s="162" t="s">
        <v>3990</v>
      </c>
      <c r="D3797" s="163">
        <v>19.2</v>
      </c>
      <c r="E3797" s="163" t="s">
        <v>195</v>
      </c>
      <c r="F3797" s="162">
        <v>2021</v>
      </c>
      <c r="G3797" s="164">
        <v>1431764</v>
      </c>
      <c r="H3797" s="164">
        <v>0</v>
      </c>
      <c r="I3797" s="164">
        <v>0</v>
      </c>
      <c r="J3797" s="164">
        <v>0</v>
      </c>
    </row>
    <row r="3798" spans="1:10" ht="14.5" x14ac:dyDescent="0.35">
      <c r="A3798" s="162">
        <v>40010</v>
      </c>
      <c r="B3798" s="162" t="s">
        <v>3991</v>
      </c>
      <c r="D3798" s="163">
        <v>21.1</v>
      </c>
      <c r="E3798" s="163" t="s">
        <v>195</v>
      </c>
      <c r="F3798" s="162">
        <v>2021</v>
      </c>
      <c r="G3798" s="164">
        <v>562261</v>
      </c>
      <c r="H3798" s="164">
        <v>30622</v>
      </c>
      <c r="I3798" s="164">
        <v>0</v>
      </c>
      <c r="J3798" s="164">
        <v>679</v>
      </c>
    </row>
    <row r="3799" spans="1:10" ht="14.5" x14ac:dyDescent="0.35">
      <c r="A3799" s="162">
        <v>40045</v>
      </c>
      <c r="B3799" s="162" t="s">
        <v>3992</v>
      </c>
      <c r="D3799" s="163">
        <v>1</v>
      </c>
      <c r="E3799" s="163" t="s">
        <v>195</v>
      </c>
      <c r="F3799" s="162">
        <v>2021</v>
      </c>
      <c r="G3799" s="164">
        <v>1881</v>
      </c>
      <c r="H3799" s="164">
        <v>266</v>
      </c>
      <c r="I3799" s="164">
        <v>33</v>
      </c>
      <c r="J3799" s="164">
        <v>36</v>
      </c>
    </row>
    <row r="3800" spans="1:10" ht="14.5" x14ac:dyDescent="0.35">
      <c r="A3800" s="162">
        <v>40045</v>
      </c>
      <c r="B3800" s="162" t="s">
        <v>3993</v>
      </c>
      <c r="D3800" s="163">
        <v>2.1</v>
      </c>
      <c r="E3800" s="163" t="s">
        <v>195</v>
      </c>
      <c r="F3800" s="162">
        <v>2021</v>
      </c>
      <c r="G3800" s="164">
        <v>5803</v>
      </c>
      <c r="H3800" s="164">
        <v>714</v>
      </c>
      <c r="I3800" s="164">
        <v>70</v>
      </c>
      <c r="J3800" s="164">
        <v>69</v>
      </c>
    </row>
    <row r="3801" spans="1:10" ht="14.5" x14ac:dyDescent="0.35">
      <c r="A3801" s="162">
        <v>40045</v>
      </c>
      <c r="B3801" s="162" t="s">
        <v>3994</v>
      </c>
      <c r="D3801" s="163">
        <v>3</v>
      </c>
      <c r="E3801" s="163" t="s">
        <v>195</v>
      </c>
      <c r="F3801" s="162">
        <v>2021</v>
      </c>
      <c r="G3801" s="164">
        <v>70182</v>
      </c>
      <c r="H3801" s="164">
        <v>2794</v>
      </c>
      <c r="I3801" s="164">
        <v>50</v>
      </c>
      <c r="J3801" s="164">
        <v>78</v>
      </c>
    </row>
    <row r="3802" spans="1:10" ht="14.5" x14ac:dyDescent="0.35">
      <c r="A3802" s="162">
        <v>40045</v>
      </c>
      <c r="B3802" s="162" t="s">
        <v>3995</v>
      </c>
      <c r="D3802" s="163">
        <v>5.0999999999999996</v>
      </c>
      <c r="E3802" s="163" t="s">
        <v>195</v>
      </c>
      <c r="F3802" s="162">
        <v>2021</v>
      </c>
      <c r="G3802" s="164">
        <v>986371</v>
      </c>
      <c r="H3802" s="164">
        <v>22454</v>
      </c>
      <c r="I3802" s="164">
        <v>997</v>
      </c>
      <c r="J3802" s="164">
        <v>1547</v>
      </c>
    </row>
    <row r="3803" spans="1:10" ht="14.5" x14ac:dyDescent="0.35">
      <c r="A3803" s="162">
        <v>40045</v>
      </c>
      <c r="B3803" s="162" t="s">
        <v>3996</v>
      </c>
      <c r="D3803" s="163">
        <v>5.2</v>
      </c>
      <c r="E3803" s="163" t="s">
        <v>195</v>
      </c>
      <c r="F3803" s="162">
        <v>2021</v>
      </c>
      <c r="G3803" s="164">
        <v>696771</v>
      </c>
      <c r="H3803" s="164">
        <v>15107</v>
      </c>
      <c r="I3803" s="164">
        <v>717</v>
      </c>
      <c r="J3803" s="164">
        <v>983</v>
      </c>
    </row>
    <row r="3804" spans="1:10" ht="14.5" x14ac:dyDescent="0.35">
      <c r="A3804" s="162">
        <v>40045</v>
      </c>
      <c r="B3804" s="162" t="s">
        <v>3997</v>
      </c>
      <c r="D3804" s="163">
        <v>9</v>
      </c>
      <c r="E3804" s="163" t="s">
        <v>195</v>
      </c>
      <c r="F3804" s="162">
        <v>2021</v>
      </c>
      <c r="G3804" s="164">
        <v>12516399</v>
      </c>
      <c r="H3804" s="164">
        <v>111882</v>
      </c>
      <c r="I3804" s="164">
        <v>2312</v>
      </c>
      <c r="J3804" s="164">
        <v>5126</v>
      </c>
    </row>
    <row r="3805" spans="1:10" ht="14.5" x14ac:dyDescent="0.35">
      <c r="A3805" s="162">
        <v>40045</v>
      </c>
      <c r="B3805" s="162" t="s">
        <v>3998</v>
      </c>
      <c r="D3805" s="163">
        <v>17.100000000000001</v>
      </c>
      <c r="E3805" s="163" t="s">
        <v>195</v>
      </c>
      <c r="F3805" s="162">
        <v>2021</v>
      </c>
      <c r="G3805" s="164">
        <v>68431</v>
      </c>
      <c r="H3805" s="164">
        <v>3199</v>
      </c>
      <c r="I3805" s="164">
        <v>120</v>
      </c>
      <c r="J3805" s="164">
        <v>246</v>
      </c>
    </row>
    <row r="3806" spans="1:10" ht="14.5" x14ac:dyDescent="0.35">
      <c r="A3806" s="162">
        <v>40045</v>
      </c>
      <c r="B3806" s="162" t="s">
        <v>3999</v>
      </c>
      <c r="D3806" s="163">
        <v>17.2</v>
      </c>
      <c r="E3806" s="163" t="s">
        <v>195</v>
      </c>
      <c r="F3806" s="162">
        <v>2021</v>
      </c>
      <c r="G3806" s="164">
        <v>1285445</v>
      </c>
      <c r="H3806" s="164">
        <v>11686</v>
      </c>
      <c r="I3806" s="164">
        <v>1322</v>
      </c>
      <c r="J3806" s="164">
        <v>987</v>
      </c>
    </row>
    <row r="3807" spans="1:10" ht="14.5" x14ac:dyDescent="0.35">
      <c r="A3807" s="162">
        <v>40045</v>
      </c>
      <c r="B3807" s="162" t="s">
        <v>4000</v>
      </c>
      <c r="D3807" s="163">
        <v>19.3</v>
      </c>
      <c r="E3807" s="163" t="s">
        <v>195</v>
      </c>
      <c r="F3807" s="162">
        <v>2021</v>
      </c>
      <c r="G3807" s="164">
        <v>5275</v>
      </c>
      <c r="H3807" s="164">
        <v>17642</v>
      </c>
      <c r="I3807" s="164">
        <v>1008</v>
      </c>
      <c r="J3807" s="164">
        <v>1707</v>
      </c>
    </row>
    <row r="3808" spans="1:10" ht="14.5" x14ac:dyDescent="0.35">
      <c r="A3808" s="162">
        <v>40045</v>
      </c>
      <c r="B3808" s="162" t="s">
        <v>4001</v>
      </c>
      <c r="D3808" s="163">
        <v>19.399999999999999</v>
      </c>
      <c r="E3808" s="163" t="s">
        <v>195</v>
      </c>
      <c r="F3808" s="162">
        <v>2021</v>
      </c>
      <c r="G3808" s="164">
        <v>3993390</v>
      </c>
      <c r="H3808" s="164">
        <v>0</v>
      </c>
      <c r="I3808" s="164">
        <v>0</v>
      </c>
      <c r="J3808" s="164">
        <v>0</v>
      </c>
    </row>
    <row r="3809" spans="1:10" ht="14.5" x14ac:dyDescent="0.35">
      <c r="A3809" s="162">
        <v>40045</v>
      </c>
      <c r="B3809" s="162" t="s">
        <v>4002</v>
      </c>
      <c r="D3809" s="163">
        <v>21.2</v>
      </c>
      <c r="E3809" s="163" t="s">
        <v>195</v>
      </c>
      <c r="F3809" s="162">
        <v>2021</v>
      </c>
      <c r="G3809" s="164">
        <v>866738</v>
      </c>
      <c r="H3809" s="164">
        <v>4411</v>
      </c>
      <c r="I3809" s="164">
        <v>287</v>
      </c>
      <c r="J3809" s="164">
        <v>532</v>
      </c>
    </row>
    <row r="3810" spans="1:10" ht="14.5" x14ac:dyDescent="0.35">
      <c r="A3810" s="162">
        <v>40045</v>
      </c>
      <c r="B3810" s="162" t="s">
        <v>4003</v>
      </c>
      <c r="D3810" s="163">
        <v>23</v>
      </c>
      <c r="E3810" s="163" t="s">
        <v>195</v>
      </c>
      <c r="F3810" s="162">
        <v>2021</v>
      </c>
      <c r="G3810" s="164">
        <v>440434</v>
      </c>
      <c r="H3810" s="164">
        <v>2507</v>
      </c>
      <c r="I3810" s="164">
        <v>377</v>
      </c>
      <c r="J3810" s="164">
        <v>307</v>
      </c>
    </row>
    <row r="3811" spans="1:10" ht="14.5" x14ac:dyDescent="0.35">
      <c r="A3811" s="162">
        <v>40088</v>
      </c>
      <c r="B3811" s="162" t="s">
        <v>4004</v>
      </c>
      <c r="D3811" s="163">
        <v>9</v>
      </c>
      <c r="E3811" s="163" t="s">
        <v>195</v>
      </c>
      <c r="F3811" s="162">
        <v>2021</v>
      </c>
      <c r="G3811" s="164">
        <v>302335</v>
      </c>
      <c r="H3811" s="164">
        <v>7464</v>
      </c>
      <c r="I3811" s="164">
        <v>0</v>
      </c>
      <c r="J3811" s="164">
        <v>1023</v>
      </c>
    </row>
    <row r="3812" spans="1:10" ht="14.5" x14ac:dyDescent="0.35">
      <c r="A3812" s="162">
        <v>40088</v>
      </c>
      <c r="B3812" s="162" t="s">
        <v>4005</v>
      </c>
      <c r="D3812" s="163">
        <v>17.100000000000001</v>
      </c>
      <c r="E3812" s="163" t="s">
        <v>195</v>
      </c>
      <c r="F3812" s="162">
        <v>2021</v>
      </c>
      <c r="G3812" s="164">
        <v>8890</v>
      </c>
      <c r="H3812" s="164">
        <v>132</v>
      </c>
      <c r="I3812" s="164">
        <v>0</v>
      </c>
      <c r="J3812" s="164">
        <v>18</v>
      </c>
    </row>
    <row r="3813" spans="1:10" ht="14.5" x14ac:dyDescent="0.35">
      <c r="A3813" s="162">
        <v>40088</v>
      </c>
      <c r="B3813" s="162" t="s">
        <v>4006</v>
      </c>
      <c r="D3813" s="163">
        <v>19.3</v>
      </c>
      <c r="E3813" s="163" t="s">
        <v>195</v>
      </c>
      <c r="F3813" s="162">
        <v>2021</v>
      </c>
      <c r="G3813" s="164">
        <v>0</v>
      </c>
      <c r="H3813" s="164">
        <v>29116</v>
      </c>
      <c r="I3813" s="164">
        <v>0</v>
      </c>
      <c r="J3813" s="164">
        <v>2670</v>
      </c>
    </row>
    <row r="3814" spans="1:10" ht="14.5" x14ac:dyDescent="0.35">
      <c r="A3814" s="162">
        <v>40088</v>
      </c>
      <c r="B3814" s="162" t="s">
        <v>4007</v>
      </c>
      <c r="D3814" s="163">
        <v>19.399999999999999</v>
      </c>
      <c r="E3814" s="163" t="s">
        <v>195</v>
      </c>
      <c r="F3814" s="162">
        <v>2021</v>
      </c>
      <c r="G3814" s="164">
        <v>2992103</v>
      </c>
      <c r="H3814" s="164">
        <v>0</v>
      </c>
      <c r="I3814" s="164">
        <v>0</v>
      </c>
      <c r="J3814" s="164">
        <v>0</v>
      </c>
    </row>
    <row r="3815" spans="1:10" ht="14.5" x14ac:dyDescent="0.35">
      <c r="A3815" s="162">
        <v>40088</v>
      </c>
      <c r="B3815" s="162" t="s">
        <v>4008</v>
      </c>
      <c r="D3815" s="163">
        <v>21.2</v>
      </c>
      <c r="E3815" s="163" t="s">
        <v>195</v>
      </c>
      <c r="F3815" s="162">
        <v>2021</v>
      </c>
      <c r="G3815" s="164">
        <v>6878169</v>
      </c>
      <c r="H3815" s="164">
        <v>62358</v>
      </c>
      <c r="I3815" s="164">
        <v>0</v>
      </c>
      <c r="J3815" s="164">
        <v>7496</v>
      </c>
    </row>
    <row r="3816" spans="1:10" ht="14.5" x14ac:dyDescent="0.35">
      <c r="A3816" s="162">
        <v>40142</v>
      </c>
      <c r="B3816" s="162" t="s">
        <v>4009</v>
      </c>
      <c r="D3816" s="163">
        <v>1</v>
      </c>
      <c r="E3816" s="163" t="s">
        <v>195</v>
      </c>
      <c r="F3816" s="162">
        <v>2021</v>
      </c>
      <c r="G3816" s="164">
        <v>96047</v>
      </c>
      <c r="H3816" s="164">
        <v>1223</v>
      </c>
      <c r="I3816" s="164">
        <v>43</v>
      </c>
      <c r="J3816" s="164">
        <v>-23</v>
      </c>
    </row>
    <row r="3817" spans="1:10" ht="14.5" x14ac:dyDescent="0.35">
      <c r="A3817" s="162">
        <v>40142</v>
      </c>
      <c r="B3817" s="162" t="s">
        <v>4010</v>
      </c>
      <c r="D3817" s="163">
        <v>2.1</v>
      </c>
      <c r="E3817" s="163" t="s">
        <v>195</v>
      </c>
      <c r="F3817" s="162">
        <v>2021</v>
      </c>
      <c r="G3817" s="164">
        <v>122471</v>
      </c>
      <c r="H3817" s="164">
        <v>2799</v>
      </c>
      <c r="I3817" s="164">
        <v>104</v>
      </c>
      <c r="J3817" s="164">
        <v>97</v>
      </c>
    </row>
    <row r="3818" spans="1:10" ht="14.5" x14ac:dyDescent="0.35">
      <c r="A3818" s="162">
        <v>40142</v>
      </c>
      <c r="B3818" s="162" t="s">
        <v>4011</v>
      </c>
      <c r="D3818" s="163">
        <v>5.0999999999999996</v>
      </c>
      <c r="E3818" s="163" t="s">
        <v>195</v>
      </c>
      <c r="F3818" s="162">
        <v>2021</v>
      </c>
      <c r="G3818" s="164">
        <v>433460</v>
      </c>
      <c r="H3818" s="164">
        <v>12315</v>
      </c>
      <c r="I3818" s="164">
        <v>616</v>
      </c>
      <c r="J3818" s="164">
        <v>567</v>
      </c>
    </row>
    <row r="3819" spans="1:10" ht="14.5" x14ac:dyDescent="0.35">
      <c r="A3819" s="162">
        <v>40142</v>
      </c>
      <c r="B3819" s="162" t="s">
        <v>4012</v>
      </c>
      <c r="D3819" s="163">
        <v>5.2</v>
      </c>
      <c r="E3819" s="163" t="s">
        <v>195</v>
      </c>
      <c r="F3819" s="162">
        <v>2021</v>
      </c>
      <c r="G3819" s="164">
        <v>1470020</v>
      </c>
      <c r="H3819" s="164">
        <v>33108</v>
      </c>
      <c r="I3819" s="164">
        <v>1571</v>
      </c>
      <c r="J3819" s="164">
        <v>1543</v>
      </c>
    </row>
    <row r="3820" spans="1:10" ht="14.5" x14ac:dyDescent="0.35">
      <c r="A3820" s="162">
        <v>40142</v>
      </c>
      <c r="B3820" s="162" t="s">
        <v>4013</v>
      </c>
      <c r="D3820" s="163">
        <v>9</v>
      </c>
      <c r="E3820" s="163" t="s">
        <v>195</v>
      </c>
      <c r="F3820" s="162">
        <v>2021</v>
      </c>
      <c r="G3820" s="164">
        <v>56398326</v>
      </c>
      <c r="H3820" s="164">
        <v>434362</v>
      </c>
      <c r="I3820" s="164">
        <v>22506</v>
      </c>
      <c r="J3820" s="164">
        <v>21460</v>
      </c>
    </row>
    <row r="3821" spans="1:10" ht="14.5" x14ac:dyDescent="0.35">
      <c r="A3821" s="162">
        <v>40142</v>
      </c>
      <c r="B3821" s="162" t="s">
        <v>4014</v>
      </c>
      <c r="D3821" s="163">
        <v>17.100000000000001</v>
      </c>
      <c r="E3821" s="163" t="s">
        <v>195</v>
      </c>
      <c r="F3821" s="162">
        <v>2021</v>
      </c>
      <c r="G3821" s="164">
        <v>975116</v>
      </c>
      <c r="H3821" s="164">
        <v>24237</v>
      </c>
      <c r="I3821" s="164">
        <v>793</v>
      </c>
      <c r="J3821" s="164">
        <v>634</v>
      </c>
    </row>
    <row r="3822" spans="1:10" ht="14.5" x14ac:dyDescent="0.35">
      <c r="A3822" s="162">
        <v>40142</v>
      </c>
      <c r="B3822" s="162" t="s">
        <v>4015</v>
      </c>
      <c r="D3822" s="163">
        <v>17.2</v>
      </c>
      <c r="E3822" s="163" t="s">
        <v>195</v>
      </c>
      <c r="F3822" s="162">
        <v>2021</v>
      </c>
      <c r="G3822" s="164">
        <v>108413</v>
      </c>
      <c r="H3822" s="164">
        <v>1773</v>
      </c>
      <c r="I3822" s="164">
        <v>77</v>
      </c>
      <c r="J3822" s="164">
        <v>73</v>
      </c>
    </row>
    <row r="3823" spans="1:10" ht="14.5" x14ac:dyDescent="0.35">
      <c r="A3823" s="162">
        <v>40142</v>
      </c>
      <c r="B3823" s="162" t="s">
        <v>4016</v>
      </c>
      <c r="D3823" s="163">
        <v>18</v>
      </c>
      <c r="E3823" s="163" t="s">
        <v>195</v>
      </c>
      <c r="F3823" s="162">
        <v>2021</v>
      </c>
      <c r="G3823" s="164">
        <v>77158</v>
      </c>
      <c r="H3823" s="164">
        <v>1089</v>
      </c>
      <c r="I3823" s="164">
        <v>-7</v>
      </c>
      <c r="J3823" s="164">
        <v>2</v>
      </c>
    </row>
    <row r="3824" spans="1:10" ht="14.5" x14ac:dyDescent="0.35">
      <c r="A3824" s="162">
        <v>40142</v>
      </c>
      <c r="B3824" s="162" t="s">
        <v>4017</v>
      </c>
      <c r="D3824" s="163">
        <v>19.3</v>
      </c>
      <c r="E3824" s="163" t="s">
        <v>195</v>
      </c>
      <c r="F3824" s="162">
        <v>2021</v>
      </c>
      <c r="G3824" s="164">
        <v>35170</v>
      </c>
      <c r="H3824" s="164">
        <v>32870</v>
      </c>
      <c r="I3824" s="164">
        <v>1368</v>
      </c>
      <c r="J3824" s="164">
        <v>1289</v>
      </c>
    </row>
    <row r="3825" spans="1:10" ht="14.5" x14ac:dyDescent="0.35">
      <c r="A3825" s="162">
        <v>40142</v>
      </c>
      <c r="B3825" s="162" t="s">
        <v>4018</v>
      </c>
      <c r="D3825" s="163">
        <v>19.399999999999999</v>
      </c>
      <c r="E3825" s="163" t="s">
        <v>195</v>
      </c>
      <c r="F3825" s="162">
        <v>2021</v>
      </c>
      <c r="G3825" s="164">
        <v>1615683</v>
      </c>
      <c r="H3825" s="164">
        <v>0</v>
      </c>
      <c r="I3825" s="164">
        <v>0</v>
      </c>
      <c r="J3825" s="164">
        <v>0</v>
      </c>
    </row>
    <row r="3826" spans="1:10" ht="14.5" x14ac:dyDescent="0.35">
      <c r="A3826" s="162">
        <v>40142</v>
      </c>
      <c r="B3826" s="162" t="s">
        <v>4019</v>
      </c>
      <c r="D3826" s="163">
        <v>21.2</v>
      </c>
      <c r="E3826" s="163" t="s">
        <v>195</v>
      </c>
      <c r="F3826" s="162">
        <v>2021</v>
      </c>
      <c r="G3826" s="164">
        <v>531713</v>
      </c>
      <c r="H3826" s="164">
        <v>9018</v>
      </c>
      <c r="I3826" s="164">
        <v>378</v>
      </c>
      <c r="J3826" s="164">
        <v>312</v>
      </c>
    </row>
    <row r="3827" spans="1:10" ht="14.5" x14ac:dyDescent="0.35">
      <c r="A3827" s="162">
        <v>40150</v>
      </c>
      <c r="B3827" s="162" t="s">
        <v>4020</v>
      </c>
      <c r="D3827" s="163">
        <v>19.100000000000001</v>
      </c>
      <c r="E3827" s="163" t="s">
        <v>195</v>
      </c>
      <c r="F3827" s="162">
        <v>2021</v>
      </c>
      <c r="G3827" s="164">
        <v>128508</v>
      </c>
      <c r="H3827" s="164">
        <v>225910</v>
      </c>
      <c r="I3827" s="164">
        <v>18794</v>
      </c>
      <c r="J3827" s="164">
        <v>19561</v>
      </c>
    </row>
    <row r="3828" spans="1:10" ht="14.5" x14ac:dyDescent="0.35">
      <c r="A3828" s="162">
        <v>40150</v>
      </c>
      <c r="B3828" s="162" t="s">
        <v>4021</v>
      </c>
      <c r="D3828" s="163">
        <v>19.2</v>
      </c>
      <c r="E3828" s="163" t="s">
        <v>195</v>
      </c>
      <c r="F3828" s="162">
        <v>2021</v>
      </c>
      <c r="G3828" s="164">
        <v>57310777</v>
      </c>
      <c r="H3828" s="164">
        <v>0</v>
      </c>
      <c r="I3828" s="164">
        <v>0</v>
      </c>
      <c r="J3828" s="164">
        <v>0</v>
      </c>
    </row>
    <row r="3829" spans="1:10" ht="14.5" x14ac:dyDescent="0.35">
      <c r="A3829" s="162">
        <v>40150</v>
      </c>
      <c r="B3829" s="162" t="s">
        <v>4022</v>
      </c>
      <c r="D3829" s="163">
        <v>21.1</v>
      </c>
      <c r="E3829" s="163" t="s">
        <v>195</v>
      </c>
      <c r="F3829" s="162">
        <v>2021</v>
      </c>
      <c r="G3829" s="164">
        <v>23199010</v>
      </c>
      <c r="H3829" s="164">
        <v>68497</v>
      </c>
      <c r="I3829" s="164">
        <v>5699</v>
      </c>
      <c r="J3829" s="164">
        <v>5931</v>
      </c>
    </row>
    <row r="3830" spans="1:10" ht="14.5" x14ac:dyDescent="0.35">
      <c r="A3830" s="162">
        <v>40169</v>
      </c>
      <c r="B3830" s="162" t="s">
        <v>4023</v>
      </c>
      <c r="D3830" s="163">
        <v>19.100000000000001</v>
      </c>
      <c r="E3830" s="163" t="s">
        <v>195</v>
      </c>
      <c r="F3830" s="162">
        <v>2021</v>
      </c>
      <c r="G3830" s="164">
        <v>27329</v>
      </c>
      <c r="H3830" s="164">
        <v>236923</v>
      </c>
      <c r="I3830" s="164">
        <v>14872</v>
      </c>
      <c r="J3830" s="164">
        <v>25012</v>
      </c>
    </row>
    <row r="3831" spans="1:10" ht="14.5" x14ac:dyDescent="0.35">
      <c r="A3831" s="162">
        <v>40169</v>
      </c>
      <c r="B3831" s="162" t="s">
        <v>4024</v>
      </c>
      <c r="D3831" s="163">
        <v>19.2</v>
      </c>
      <c r="E3831" s="163" t="s">
        <v>195</v>
      </c>
      <c r="F3831" s="162">
        <v>2021</v>
      </c>
      <c r="G3831" s="164">
        <v>499286</v>
      </c>
      <c r="H3831" s="164">
        <v>0</v>
      </c>
      <c r="I3831" s="164">
        <v>0</v>
      </c>
      <c r="J3831" s="164">
        <v>0</v>
      </c>
    </row>
    <row r="3832" spans="1:10" ht="14.5" x14ac:dyDescent="0.35">
      <c r="A3832" s="162">
        <v>40169</v>
      </c>
      <c r="B3832" s="162" t="s">
        <v>4025</v>
      </c>
      <c r="D3832" s="163">
        <v>21.1</v>
      </c>
      <c r="E3832" s="163" t="s">
        <v>195</v>
      </c>
      <c r="F3832" s="162">
        <v>2021</v>
      </c>
      <c r="G3832" s="164">
        <v>600899</v>
      </c>
      <c r="H3832" s="164">
        <v>151332</v>
      </c>
      <c r="I3832" s="164">
        <v>9231</v>
      </c>
      <c r="J3832" s="164">
        <v>16173</v>
      </c>
    </row>
    <row r="3833" spans="1:10" ht="14.5" x14ac:dyDescent="0.35">
      <c r="A3833" s="162">
        <v>40258</v>
      </c>
      <c r="B3833" s="162" t="s">
        <v>4026</v>
      </c>
      <c r="D3833" s="163">
        <v>17.100000000000001</v>
      </c>
      <c r="E3833" s="163" t="s">
        <v>195</v>
      </c>
      <c r="F3833" s="162">
        <v>2021</v>
      </c>
      <c r="G3833" s="164">
        <v>33990</v>
      </c>
      <c r="H3833" s="164">
        <v>28</v>
      </c>
      <c r="I3833" s="164">
        <v>2</v>
      </c>
      <c r="J3833" s="164">
        <v>1</v>
      </c>
    </row>
    <row r="3834" spans="1:10" ht="14.5" x14ac:dyDescent="0.35">
      <c r="A3834" s="162">
        <v>40258</v>
      </c>
      <c r="B3834" s="162" t="s">
        <v>4027</v>
      </c>
      <c r="D3834" s="163">
        <v>18</v>
      </c>
      <c r="E3834" s="163" t="s">
        <v>195</v>
      </c>
      <c r="F3834" s="162">
        <v>2021</v>
      </c>
      <c r="G3834" s="164">
        <v>48413</v>
      </c>
      <c r="H3834" s="164">
        <v>55</v>
      </c>
      <c r="I3834" s="164">
        <v>5</v>
      </c>
      <c r="J3834" s="164">
        <v>1</v>
      </c>
    </row>
    <row r="3835" spans="1:10" ht="14.5" x14ac:dyDescent="0.35">
      <c r="A3835" s="162">
        <v>40371</v>
      </c>
      <c r="B3835" s="162" t="s">
        <v>4028</v>
      </c>
      <c r="D3835" s="163">
        <v>1</v>
      </c>
      <c r="E3835" s="163" t="s">
        <v>195</v>
      </c>
      <c r="F3835" s="162">
        <v>2021</v>
      </c>
      <c r="G3835" s="164">
        <v>40684</v>
      </c>
      <c r="H3835" s="164">
        <v>715</v>
      </c>
      <c r="I3835" s="164">
        <v>79</v>
      </c>
      <c r="J3835" s="164">
        <v>44</v>
      </c>
    </row>
    <row r="3836" spans="1:10" ht="14.5" x14ac:dyDescent="0.35">
      <c r="A3836" s="162">
        <v>40371</v>
      </c>
      <c r="B3836" s="162" t="s">
        <v>4029</v>
      </c>
      <c r="D3836" s="163">
        <v>2.1</v>
      </c>
      <c r="E3836" s="163" t="s">
        <v>195</v>
      </c>
      <c r="F3836" s="162">
        <v>2021</v>
      </c>
      <c r="G3836" s="164">
        <v>195356</v>
      </c>
      <c r="H3836" s="164">
        <v>1772</v>
      </c>
      <c r="I3836" s="164">
        <v>161</v>
      </c>
      <c r="J3836" s="164">
        <v>90</v>
      </c>
    </row>
    <row r="3837" spans="1:10" ht="14.5" x14ac:dyDescent="0.35">
      <c r="A3837" s="162">
        <v>40371</v>
      </c>
      <c r="B3837" s="162" t="s">
        <v>4030</v>
      </c>
      <c r="D3837" s="163">
        <v>5.0999999999999996</v>
      </c>
      <c r="E3837" s="163" t="s">
        <v>195</v>
      </c>
      <c r="F3837" s="162">
        <v>2021</v>
      </c>
      <c r="G3837" s="164">
        <v>7709134</v>
      </c>
      <c r="H3837" s="164">
        <v>55003</v>
      </c>
      <c r="I3837" s="164">
        <v>5513</v>
      </c>
      <c r="J3837" s="164">
        <v>3055</v>
      </c>
    </row>
    <row r="3838" spans="1:10" ht="14.5" x14ac:dyDescent="0.35">
      <c r="A3838" s="162">
        <v>40371</v>
      </c>
      <c r="B3838" s="162" t="s">
        <v>4031</v>
      </c>
      <c r="D3838" s="163">
        <v>5.2</v>
      </c>
      <c r="E3838" s="163" t="s">
        <v>195</v>
      </c>
      <c r="F3838" s="162">
        <v>2021</v>
      </c>
      <c r="G3838" s="164">
        <v>5700991</v>
      </c>
      <c r="H3838" s="164">
        <v>23687</v>
      </c>
      <c r="I3838" s="164">
        <v>2058</v>
      </c>
      <c r="J3838" s="164">
        <v>1141</v>
      </c>
    </row>
    <row r="3839" spans="1:10" ht="14.5" x14ac:dyDescent="0.35">
      <c r="A3839" s="162">
        <v>40371</v>
      </c>
      <c r="B3839" s="162" t="s">
        <v>4032</v>
      </c>
      <c r="D3839" s="163">
        <v>9</v>
      </c>
      <c r="E3839" s="163" t="s">
        <v>195</v>
      </c>
      <c r="F3839" s="162">
        <v>2021</v>
      </c>
      <c r="G3839" s="164">
        <v>111736</v>
      </c>
      <c r="H3839" s="164">
        <v>822</v>
      </c>
      <c r="I3839" s="164">
        <v>71</v>
      </c>
      <c r="J3839" s="164">
        <v>39</v>
      </c>
    </row>
    <row r="3840" spans="1:10" ht="14.5" x14ac:dyDescent="0.35">
      <c r="A3840" s="162">
        <v>40371</v>
      </c>
      <c r="B3840" s="162" t="s">
        <v>4033</v>
      </c>
      <c r="D3840" s="163">
        <v>17.100000000000001</v>
      </c>
      <c r="E3840" s="163" t="s">
        <v>195</v>
      </c>
      <c r="F3840" s="162">
        <v>2021</v>
      </c>
      <c r="G3840" s="164">
        <v>704898</v>
      </c>
      <c r="H3840" s="164">
        <v>4501</v>
      </c>
      <c r="I3840" s="164">
        <v>388</v>
      </c>
      <c r="J3840" s="164">
        <v>215</v>
      </c>
    </row>
    <row r="3841" spans="1:10" ht="14.5" x14ac:dyDescent="0.35">
      <c r="A3841" s="162">
        <v>40371</v>
      </c>
      <c r="B3841" s="162" t="s">
        <v>4034</v>
      </c>
      <c r="D3841" s="163">
        <v>18</v>
      </c>
      <c r="E3841" s="163" t="s">
        <v>195</v>
      </c>
      <c r="F3841" s="162">
        <v>2021</v>
      </c>
      <c r="G3841" s="164">
        <v>189885</v>
      </c>
      <c r="H3841" s="164">
        <v>1221</v>
      </c>
      <c r="I3841" s="164">
        <v>102</v>
      </c>
      <c r="J3841" s="164">
        <v>56</v>
      </c>
    </row>
    <row r="3842" spans="1:10" ht="14.5" x14ac:dyDescent="0.35">
      <c r="A3842" s="162">
        <v>40371</v>
      </c>
      <c r="B3842" s="162" t="s">
        <v>4035</v>
      </c>
      <c r="D3842" s="163">
        <v>19.3</v>
      </c>
      <c r="E3842" s="163" t="s">
        <v>195</v>
      </c>
      <c r="F3842" s="162">
        <v>2021</v>
      </c>
      <c r="G3842" s="164">
        <v>30552</v>
      </c>
      <c r="H3842" s="164">
        <v>19149</v>
      </c>
      <c r="I3842" s="164">
        <v>1634</v>
      </c>
      <c r="J3842" s="164">
        <v>906</v>
      </c>
    </row>
    <row r="3843" spans="1:10" ht="14.5" x14ac:dyDescent="0.35">
      <c r="A3843" s="162">
        <v>40371</v>
      </c>
      <c r="B3843" s="162" t="s">
        <v>4036</v>
      </c>
      <c r="D3843" s="163">
        <v>19.399999999999999</v>
      </c>
      <c r="E3843" s="163" t="s">
        <v>195</v>
      </c>
      <c r="F3843" s="162">
        <v>2021</v>
      </c>
      <c r="G3843" s="164">
        <v>7689236</v>
      </c>
      <c r="H3843" s="164">
        <v>0</v>
      </c>
      <c r="I3843" s="164">
        <v>0</v>
      </c>
      <c r="J3843" s="164">
        <v>0</v>
      </c>
    </row>
    <row r="3844" spans="1:10" ht="14.5" x14ac:dyDescent="0.35">
      <c r="A3844" s="162">
        <v>40371</v>
      </c>
      <c r="B3844" s="162" t="s">
        <v>4037</v>
      </c>
      <c r="D3844" s="163">
        <v>21.2</v>
      </c>
      <c r="E3844" s="163" t="s">
        <v>195</v>
      </c>
      <c r="F3844" s="162">
        <v>2021</v>
      </c>
      <c r="G3844" s="164">
        <v>1854724</v>
      </c>
      <c r="H3844" s="164">
        <v>8669</v>
      </c>
      <c r="I3844" s="164">
        <v>732</v>
      </c>
      <c r="J3844" s="164">
        <v>406</v>
      </c>
    </row>
    <row r="3845" spans="1:10" ht="14.5" x14ac:dyDescent="0.35">
      <c r="A3845" s="162">
        <v>40371</v>
      </c>
      <c r="B3845" s="162" t="s">
        <v>4038</v>
      </c>
      <c r="D3845" s="163">
        <v>23</v>
      </c>
      <c r="E3845" s="163" t="s">
        <v>195</v>
      </c>
      <c r="F3845" s="162">
        <v>2021</v>
      </c>
      <c r="G3845" s="164">
        <v>1251</v>
      </c>
      <c r="H3845" s="164">
        <v>4</v>
      </c>
      <c r="I3845" s="164">
        <v>0</v>
      </c>
      <c r="J3845" s="164">
        <v>0</v>
      </c>
    </row>
    <row r="3846" spans="1:10" ht="14.5" x14ac:dyDescent="0.35">
      <c r="A3846" s="162">
        <v>40436</v>
      </c>
      <c r="B3846" s="162" t="s">
        <v>4039</v>
      </c>
      <c r="D3846" s="163">
        <v>2.4</v>
      </c>
      <c r="E3846" s="163" t="s">
        <v>195</v>
      </c>
      <c r="F3846" s="162">
        <v>2021</v>
      </c>
      <c r="G3846" s="164">
        <v>8201346</v>
      </c>
      <c r="H3846" s="164">
        <v>129826</v>
      </c>
      <c r="I3846" s="164">
        <v>1639</v>
      </c>
      <c r="J3846" s="164">
        <v>5314</v>
      </c>
    </row>
    <row r="3847" spans="1:10" ht="14.5" x14ac:dyDescent="0.35">
      <c r="A3847" s="162">
        <v>40436</v>
      </c>
      <c r="B3847" s="162" t="s">
        <v>4040</v>
      </c>
      <c r="D3847" s="163">
        <v>17.100000000000001</v>
      </c>
      <c r="E3847" s="163" t="s">
        <v>195</v>
      </c>
      <c r="F3847" s="162">
        <v>2021</v>
      </c>
      <c r="G3847" s="164">
        <v>166899</v>
      </c>
      <c r="H3847" s="164">
        <v>6167</v>
      </c>
      <c r="I3847" s="164">
        <v>1129</v>
      </c>
      <c r="J3847" s="164">
        <v>3660</v>
      </c>
    </row>
    <row r="3848" spans="1:10" ht="14.5" x14ac:dyDescent="0.35">
      <c r="A3848" s="162">
        <v>40436</v>
      </c>
      <c r="B3848" s="162" t="s">
        <v>4041</v>
      </c>
      <c r="D3848" s="163">
        <v>17.2</v>
      </c>
      <c r="E3848" s="163" t="s">
        <v>195</v>
      </c>
      <c r="F3848" s="162">
        <v>2021</v>
      </c>
      <c r="G3848" s="164">
        <v>1345228</v>
      </c>
      <c r="H3848" s="164">
        <v>22471</v>
      </c>
      <c r="I3848" s="164">
        <v>4112</v>
      </c>
      <c r="J3848" s="164">
        <v>13334</v>
      </c>
    </row>
    <row r="3849" spans="1:10" ht="14.5" x14ac:dyDescent="0.35">
      <c r="A3849" s="162">
        <v>40444</v>
      </c>
      <c r="B3849" s="162" t="s">
        <v>4042</v>
      </c>
      <c r="D3849" s="163">
        <v>17.100000000000001</v>
      </c>
      <c r="E3849" s="163" t="s">
        <v>195</v>
      </c>
      <c r="F3849" s="162">
        <v>2021</v>
      </c>
      <c r="G3849" s="164">
        <v>2256</v>
      </c>
      <c r="H3849" s="164">
        <v>48</v>
      </c>
      <c r="I3849" s="164">
        <v>5</v>
      </c>
      <c r="J3849" s="164">
        <v>8</v>
      </c>
    </row>
    <row r="3850" spans="1:10" ht="14.5" x14ac:dyDescent="0.35">
      <c r="A3850" s="162">
        <v>40444</v>
      </c>
      <c r="B3850" s="162" t="s">
        <v>4043</v>
      </c>
      <c r="D3850" s="163">
        <v>23</v>
      </c>
      <c r="E3850" s="163" t="s">
        <v>195</v>
      </c>
      <c r="F3850" s="162">
        <v>2021</v>
      </c>
      <c r="G3850" s="164">
        <v>261486</v>
      </c>
      <c r="H3850" s="164">
        <v>2699</v>
      </c>
      <c r="I3850" s="164">
        <v>494</v>
      </c>
      <c r="J3850" s="164">
        <v>282</v>
      </c>
    </row>
    <row r="3851" spans="1:10" ht="14.5" x14ac:dyDescent="0.35">
      <c r="A3851" s="162">
        <v>40444</v>
      </c>
      <c r="B3851" s="162" t="s">
        <v>4044</v>
      </c>
      <c r="D3851" s="163">
        <v>24</v>
      </c>
      <c r="E3851" s="163" t="s">
        <v>195</v>
      </c>
      <c r="F3851" s="162">
        <v>2021</v>
      </c>
      <c r="G3851" s="164">
        <v>3866896</v>
      </c>
      <c r="H3851" s="164">
        <v>81358</v>
      </c>
      <c r="I3851" s="164">
        <v>12474</v>
      </c>
      <c r="J3851" s="164">
        <v>10918</v>
      </c>
    </row>
    <row r="3852" spans="1:10" ht="14.5" x14ac:dyDescent="0.35">
      <c r="A3852" s="162">
        <v>40460</v>
      </c>
      <c r="B3852" s="162" t="s">
        <v>4045</v>
      </c>
      <c r="D3852" s="163">
        <v>9</v>
      </c>
      <c r="E3852" s="163" t="s">
        <v>195</v>
      </c>
      <c r="F3852" s="162">
        <v>2021</v>
      </c>
      <c r="G3852" s="164">
        <v>8727</v>
      </c>
      <c r="H3852" s="164">
        <v>178</v>
      </c>
      <c r="I3852" s="164">
        <v>9</v>
      </c>
      <c r="J3852" s="164">
        <v>23</v>
      </c>
    </row>
    <row r="3853" spans="1:10" ht="14.5" x14ac:dyDescent="0.35">
      <c r="A3853" s="162">
        <v>40460</v>
      </c>
      <c r="B3853" s="162" t="s">
        <v>4046</v>
      </c>
      <c r="D3853" s="163">
        <v>17.100000000000001</v>
      </c>
      <c r="E3853" s="163" t="s">
        <v>195</v>
      </c>
      <c r="F3853" s="162">
        <v>2021</v>
      </c>
      <c r="G3853" s="164">
        <v>38205</v>
      </c>
      <c r="H3853" s="164">
        <v>760</v>
      </c>
      <c r="I3853" s="164">
        <v>39</v>
      </c>
      <c r="J3853" s="164">
        <v>100</v>
      </c>
    </row>
    <row r="3854" spans="1:10" ht="14.5" x14ac:dyDescent="0.35">
      <c r="A3854" s="162">
        <v>40460</v>
      </c>
      <c r="B3854" s="162" t="s">
        <v>4047</v>
      </c>
      <c r="D3854" s="163">
        <v>19.3</v>
      </c>
      <c r="E3854" s="163" t="s">
        <v>195</v>
      </c>
      <c r="F3854" s="162">
        <v>2021</v>
      </c>
      <c r="G3854" s="164">
        <v>2959</v>
      </c>
      <c r="H3854" s="164">
        <v>8585</v>
      </c>
      <c r="I3854" s="164">
        <v>439</v>
      </c>
      <c r="J3854" s="164">
        <v>1131</v>
      </c>
    </row>
    <row r="3855" spans="1:10" ht="14.5" x14ac:dyDescent="0.35">
      <c r="A3855" s="162">
        <v>40460</v>
      </c>
      <c r="B3855" s="162" t="s">
        <v>4048</v>
      </c>
      <c r="D3855" s="163">
        <v>19.399999999999999</v>
      </c>
      <c r="E3855" s="163" t="s">
        <v>195</v>
      </c>
      <c r="F3855" s="162">
        <v>2021</v>
      </c>
      <c r="G3855" s="164">
        <v>806212</v>
      </c>
      <c r="H3855" s="164">
        <v>0</v>
      </c>
      <c r="I3855" s="164">
        <v>0</v>
      </c>
      <c r="J3855" s="164">
        <v>0</v>
      </c>
    </row>
    <row r="3856" spans="1:10" ht="14.5" x14ac:dyDescent="0.35">
      <c r="A3856" s="162">
        <v>40460</v>
      </c>
      <c r="B3856" s="162" t="s">
        <v>4049</v>
      </c>
      <c r="D3856" s="163">
        <v>21.2</v>
      </c>
      <c r="E3856" s="163" t="s">
        <v>195</v>
      </c>
      <c r="F3856" s="162">
        <v>2021</v>
      </c>
      <c r="G3856" s="164">
        <v>180589</v>
      </c>
      <c r="H3856" s="164">
        <v>2007</v>
      </c>
      <c r="I3856" s="164">
        <v>103</v>
      </c>
      <c r="J3856" s="164">
        <v>264</v>
      </c>
    </row>
    <row r="3857" spans="1:10" ht="14.5" x14ac:dyDescent="0.35">
      <c r="A3857" s="162">
        <v>40550</v>
      </c>
      <c r="B3857" s="162" t="s">
        <v>4050</v>
      </c>
      <c r="D3857" s="163">
        <v>5.0999999999999996</v>
      </c>
      <c r="E3857" s="163" t="s">
        <v>195</v>
      </c>
      <c r="F3857" s="162">
        <v>2021</v>
      </c>
      <c r="G3857" s="164">
        <v>642989</v>
      </c>
      <c r="H3857" s="164">
        <v>3281</v>
      </c>
      <c r="I3857" s="164">
        <v>188</v>
      </c>
      <c r="J3857" s="164">
        <v>2685</v>
      </c>
    </row>
    <row r="3858" spans="1:10" ht="14.5" x14ac:dyDescent="0.35">
      <c r="A3858" s="162">
        <v>40550</v>
      </c>
      <c r="B3858" s="162" t="s">
        <v>4051</v>
      </c>
      <c r="D3858" s="163">
        <v>5.2</v>
      </c>
      <c r="E3858" s="163" t="s">
        <v>195</v>
      </c>
      <c r="F3858" s="162">
        <v>2021</v>
      </c>
      <c r="G3858" s="164">
        <v>55237</v>
      </c>
      <c r="H3858" s="164">
        <v>824</v>
      </c>
      <c r="I3858" s="164">
        <v>47</v>
      </c>
      <c r="J3858" s="164">
        <v>674</v>
      </c>
    </row>
    <row r="3859" spans="1:10" ht="14.5" x14ac:dyDescent="0.35">
      <c r="A3859" s="162">
        <v>40649</v>
      </c>
      <c r="B3859" s="162" t="s">
        <v>4052</v>
      </c>
      <c r="D3859" s="163">
        <v>19.100000000000001</v>
      </c>
      <c r="E3859" s="163" t="s">
        <v>195</v>
      </c>
      <c r="F3859" s="162">
        <v>2021</v>
      </c>
      <c r="G3859" s="164">
        <v>5135</v>
      </c>
      <c r="H3859" s="164">
        <v>78919</v>
      </c>
      <c r="I3859" s="164">
        <v>6815</v>
      </c>
      <c r="J3859" s="164">
        <v>8058</v>
      </c>
    </row>
    <row r="3860" spans="1:10" ht="14.5" x14ac:dyDescent="0.35">
      <c r="A3860" s="162">
        <v>40649</v>
      </c>
      <c r="B3860" s="162" t="s">
        <v>4053</v>
      </c>
      <c r="D3860" s="163">
        <v>19.2</v>
      </c>
      <c r="E3860" s="163" t="s">
        <v>195</v>
      </c>
      <c r="F3860" s="162">
        <v>2021</v>
      </c>
      <c r="G3860" s="164">
        <v>96124</v>
      </c>
      <c r="H3860" s="164">
        <v>0</v>
      </c>
      <c r="I3860" s="164">
        <v>0</v>
      </c>
      <c r="J3860" s="164">
        <v>0</v>
      </c>
    </row>
    <row r="3861" spans="1:10" ht="14.5" x14ac:dyDescent="0.35">
      <c r="A3861" s="162">
        <v>40649</v>
      </c>
      <c r="B3861" s="162" t="s">
        <v>4054</v>
      </c>
      <c r="D3861" s="163">
        <v>21.1</v>
      </c>
      <c r="E3861" s="163" t="s">
        <v>195</v>
      </c>
      <c r="F3861" s="162">
        <v>2021</v>
      </c>
      <c r="G3861" s="164">
        <v>86616</v>
      </c>
      <c r="H3861" s="164">
        <v>84690</v>
      </c>
      <c r="I3861" s="164">
        <v>7304</v>
      </c>
      <c r="J3861" s="164">
        <v>8703</v>
      </c>
    </row>
    <row r="3862" spans="1:10" ht="14.5" x14ac:dyDescent="0.35">
      <c r="A3862" s="162">
        <v>40673</v>
      </c>
      <c r="B3862" s="162" t="s">
        <v>4055</v>
      </c>
      <c r="D3862" s="163">
        <v>1</v>
      </c>
      <c r="E3862" s="163" t="s">
        <v>195</v>
      </c>
      <c r="F3862" s="162">
        <v>2021</v>
      </c>
      <c r="G3862" s="164">
        <v>626025</v>
      </c>
      <c r="H3862" s="164">
        <v>626</v>
      </c>
      <c r="I3862" s="164">
        <v>0</v>
      </c>
      <c r="J3862" s="164">
        <v>56</v>
      </c>
    </row>
    <row r="3863" spans="1:10" ht="14.5" x14ac:dyDescent="0.35">
      <c r="A3863" s="162">
        <v>40673</v>
      </c>
      <c r="B3863" s="162" t="s">
        <v>4056</v>
      </c>
      <c r="D3863" s="163">
        <v>2.1</v>
      </c>
      <c r="E3863" s="163" t="s">
        <v>195</v>
      </c>
      <c r="F3863" s="162">
        <v>2021</v>
      </c>
      <c r="G3863" s="164">
        <v>2572184</v>
      </c>
      <c r="H3863" s="164">
        <v>2572</v>
      </c>
      <c r="I3863" s="164">
        <v>0</v>
      </c>
      <c r="J3863" s="164">
        <v>227</v>
      </c>
    </row>
    <row r="3864" spans="1:10" ht="14.5" x14ac:dyDescent="0.35">
      <c r="A3864" s="162">
        <v>40673</v>
      </c>
      <c r="B3864" s="162" t="s">
        <v>4057</v>
      </c>
      <c r="D3864" s="163">
        <v>4</v>
      </c>
      <c r="E3864" s="163" t="s">
        <v>195</v>
      </c>
      <c r="F3864" s="162">
        <v>2021</v>
      </c>
      <c r="G3864" s="164">
        <v>5693341</v>
      </c>
      <c r="H3864" s="164">
        <v>5693</v>
      </c>
      <c r="I3864" s="164">
        <v>0</v>
      </c>
      <c r="J3864" s="164">
        <v>463</v>
      </c>
    </row>
    <row r="3865" spans="1:10" ht="14.5" x14ac:dyDescent="0.35">
      <c r="A3865" s="162">
        <v>40673</v>
      </c>
      <c r="B3865" s="162" t="s">
        <v>4058</v>
      </c>
      <c r="D3865" s="163">
        <v>9</v>
      </c>
      <c r="E3865" s="163" t="s">
        <v>195</v>
      </c>
      <c r="F3865" s="162">
        <v>2021</v>
      </c>
      <c r="G3865" s="164">
        <v>4939</v>
      </c>
      <c r="H3865" s="164">
        <v>5</v>
      </c>
      <c r="I3865" s="164">
        <v>0</v>
      </c>
      <c r="J3865" s="164">
        <v>0</v>
      </c>
    </row>
    <row r="3866" spans="1:10" ht="14.5" x14ac:dyDescent="0.35">
      <c r="A3866" s="162">
        <v>40673</v>
      </c>
      <c r="B3866" s="162" t="s">
        <v>4059</v>
      </c>
      <c r="D3866" s="163">
        <v>17.100000000000001</v>
      </c>
      <c r="E3866" s="163" t="s">
        <v>195</v>
      </c>
      <c r="F3866" s="162">
        <v>2021</v>
      </c>
      <c r="G3866" s="164">
        <v>8721</v>
      </c>
      <c r="H3866" s="164">
        <v>9</v>
      </c>
      <c r="I3866" s="164">
        <v>0</v>
      </c>
      <c r="J3866" s="164">
        <v>1</v>
      </c>
    </row>
    <row r="3867" spans="1:10" ht="14.5" x14ac:dyDescent="0.35">
      <c r="A3867" s="162">
        <v>40703</v>
      </c>
      <c r="B3867" s="162" t="s">
        <v>4060</v>
      </c>
      <c r="D3867" s="163">
        <v>4</v>
      </c>
      <c r="E3867" s="163" t="s">
        <v>195</v>
      </c>
      <c r="F3867" s="162">
        <v>2021</v>
      </c>
      <c r="G3867" s="164">
        <v>11963478</v>
      </c>
      <c r="H3867" s="164">
        <v>80980</v>
      </c>
      <c r="I3867" s="164">
        <v>7092</v>
      </c>
      <c r="J3867" s="164">
        <v>4728</v>
      </c>
    </row>
    <row r="3868" spans="1:10" ht="14.5" x14ac:dyDescent="0.35">
      <c r="A3868" s="162">
        <v>40703</v>
      </c>
      <c r="B3868" s="162" t="s">
        <v>4061</v>
      </c>
      <c r="D3868" s="163">
        <v>9</v>
      </c>
      <c r="E3868" s="163" t="s">
        <v>195</v>
      </c>
      <c r="F3868" s="162">
        <v>2021</v>
      </c>
      <c r="G3868" s="164">
        <v>183435</v>
      </c>
      <c r="H3868" s="164">
        <v>1497</v>
      </c>
      <c r="I3868" s="164">
        <v>143</v>
      </c>
      <c r="J3868" s="164">
        <v>95</v>
      </c>
    </row>
    <row r="3869" spans="1:10" ht="14.5" x14ac:dyDescent="0.35">
      <c r="A3869" s="162">
        <v>40703</v>
      </c>
      <c r="B3869" s="162" t="s">
        <v>4062</v>
      </c>
      <c r="D3869" s="163">
        <v>17.100000000000001</v>
      </c>
      <c r="E3869" s="163" t="s">
        <v>195</v>
      </c>
      <c r="F3869" s="162">
        <v>2021</v>
      </c>
      <c r="G3869" s="164">
        <v>219745</v>
      </c>
      <c r="H3869" s="164">
        <v>3119</v>
      </c>
      <c r="I3869" s="164">
        <v>284</v>
      </c>
      <c r="J3869" s="164">
        <v>189</v>
      </c>
    </row>
    <row r="3870" spans="1:10" ht="14.5" x14ac:dyDescent="0.35">
      <c r="A3870" s="162">
        <v>40827</v>
      </c>
      <c r="B3870" s="162" t="s">
        <v>4063</v>
      </c>
      <c r="D3870" s="163">
        <v>17.100000000000001</v>
      </c>
      <c r="E3870" s="163" t="s">
        <v>195</v>
      </c>
      <c r="F3870" s="162">
        <v>2021</v>
      </c>
      <c r="G3870" s="164">
        <v>53112274</v>
      </c>
      <c r="H3870" s="164">
        <v>1472344</v>
      </c>
      <c r="I3870" s="164">
        <v>16563</v>
      </c>
      <c r="J3870" s="164">
        <v>30758</v>
      </c>
    </row>
    <row r="3871" spans="1:10" ht="14.5" x14ac:dyDescent="0.35">
      <c r="A3871" s="162">
        <v>41050</v>
      </c>
      <c r="B3871" s="162" t="s">
        <v>4064</v>
      </c>
      <c r="D3871" s="163">
        <v>17.100000000000001</v>
      </c>
      <c r="E3871" s="163" t="s">
        <v>195</v>
      </c>
      <c r="F3871" s="162">
        <v>2021</v>
      </c>
      <c r="G3871" s="164">
        <v>0</v>
      </c>
      <c r="H3871" s="164">
        <v>899</v>
      </c>
      <c r="I3871" s="164">
        <v>2</v>
      </c>
      <c r="J3871" s="164">
        <v>141</v>
      </c>
    </row>
    <row r="3872" spans="1:10" ht="14.5" x14ac:dyDescent="0.35">
      <c r="A3872" s="162">
        <v>41050</v>
      </c>
      <c r="B3872" s="162" t="s">
        <v>4065</v>
      </c>
      <c r="D3872" s="163">
        <v>17.2</v>
      </c>
      <c r="E3872" s="163" t="s">
        <v>195</v>
      </c>
      <c r="F3872" s="162">
        <v>2021</v>
      </c>
      <c r="G3872" s="164">
        <v>1721328</v>
      </c>
      <c r="H3872" s="164">
        <v>46765</v>
      </c>
      <c r="I3872" s="164">
        <v>107</v>
      </c>
      <c r="J3872" s="164">
        <v>7323</v>
      </c>
    </row>
    <row r="3873" spans="1:10" ht="14.5" x14ac:dyDescent="0.35">
      <c r="A3873" s="162">
        <v>41181</v>
      </c>
      <c r="B3873" s="162" t="s">
        <v>4066</v>
      </c>
      <c r="D3873" s="163">
        <v>17.100000000000001</v>
      </c>
      <c r="E3873" s="163" t="s">
        <v>195</v>
      </c>
      <c r="F3873" s="162">
        <v>2021</v>
      </c>
      <c r="G3873" s="164">
        <v>3024910</v>
      </c>
      <c r="H3873" s="164">
        <v>48623</v>
      </c>
      <c r="I3873" s="164">
        <v>1591</v>
      </c>
      <c r="J3873" s="164">
        <v>7383</v>
      </c>
    </row>
    <row r="3874" spans="1:10" ht="14.5" x14ac:dyDescent="0.35">
      <c r="A3874" s="162">
        <v>41181</v>
      </c>
      <c r="B3874" s="162" t="s">
        <v>4067</v>
      </c>
      <c r="D3874" s="163">
        <v>19.3</v>
      </c>
      <c r="E3874" s="163" t="s">
        <v>195</v>
      </c>
      <c r="F3874" s="162">
        <v>2021</v>
      </c>
      <c r="G3874" s="164">
        <v>0</v>
      </c>
      <c r="H3874" s="164">
        <v>-54</v>
      </c>
      <c r="I3874" s="164">
        <v>-2</v>
      </c>
      <c r="J3874" s="164">
        <v>-9</v>
      </c>
    </row>
    <row r="3875" spans="1:10" ht="14.5" x14ac:dyDescent="0.35">
      <c r="A3875" s="162">
        <v>41181</v>
      </c>
      <c r="B3875" s="162" t="s">
        <v>4068</v>
      </c>
      <c r="D3875" s="163">
        <v>19.399999999999999</v>
      </c>
      <c r="E3875" s="163" t="s">
        <v>195</v>
      </c>
      <c r="F3875" s="162">
        <v>2021</v>
      </c>
      <c r="G3875" s="164">
        <v>15323</v>
      </c>
      <c r="H3875" s="164">
        <v>0</v>
      </c>
      <c r="I3875" s="164">
        <v>0</v>
      </c>
      <c r="J3875" s="164">
        <v>0</v>
      </c>
    </row>
    <row r="3876" spans="1:10" ht="14.5" x14ac:dyDescent="0.35">
      <c r="A3876" s="162">
        <v>41238</v>
      </c>
      <c r="B3876" s="162" t="s">
        <v>4069</v>
      </c>
      <c r="D3876" s="163">
        <v>5.0999999999999996</v>
      </c>
      <c r="E3876" s="163" t="s">
        <v>195</v>
      </c>
      <c r="F3876" s="162">
        <v>2021</v>
      </c>
      <c r="G3876" s="164">
        <v>59676</v>
      </c>
      <c r="H3876" s="164">
        <v>1436</v>
      </c>
      <c r="I3876" s="164">
        <v>184</v>
      </c>
      <c r="J3876" s="164">
        <v>100</v>
      </c>
    </row>
    <row r="3877" spans="1:10" ht="14.5" x14ac:dyDescent="0.35">
      <c r="A3877" s="162">
        <v>41238</v>
      </c>
      <c r="B3877" s="162" t="s">
        <v>4070</v>
      </c>
      <c r="D3877" s="163">
        <v>5.2</v>
      </c>
      <c r="E3877" s="163" t="s">
        <v>195</v>
      </c>
      <c r="F3877" s="162">
        <v>2021</v>
      </c>
      <c r="G3877" s="164">
        <v>106126</v>
      </c>
      <c r="H3877" s="164">
        <v>1489</v>
      </c>
      <c r="I3877" s="164">
        <v>185</v>
      </c>
      <c r="J3877" s="164">
        <v>101</v>
      </c>
    </row>
    <row r="3878" spans="1:10" ht="14.5" x14ac:dyDescent="0.35">
      <c r="A3878" s="162">
        <v>41238</v>
      </c>
      <c r="B3878" s="162" t="s">
        <v>4071</v>
      </c>
      <c r="D3878" s="163">
        <v>17.100000000000001</v>
      </c>
      <c r="E3878" s="163" t="s">
        <v>195</v>
      </c>
      <c r="F3878" s="162">
        <v>2021</v>
      </c>
      <c r="G3878" s="164">
        <v>89304</v>
      </c>
      <c r="H3878" s="164">
        <v>1299</v>
      </c>
      <c r="I3878" s="164">
        <v>160</v>
      </c>
      <c r="J3878" s="164">
        <v>87</v>
      </c>
    </row>
    <row r="3879" spans="1:10" ht="14.5" x14ac:dyDescent="0.35">
      <c r="A3879" s="162">
        <v>41238</v>
      </c>
      <c r="B3879" s="162" t="s">
        <v>4072</v>
      </c>
      <c r="D3879" s="163">
        <v>18</v>
      </c>
      <c r="E3879" s="163" t="s">
        <v>195</v>
      </c>
      <c r="F3879" s="162">
        <v>2021</v>
      </c>
      <c r="G3879" s="164">
        <v>98</v>
      </c>
      <c r="H3879" s="164">
        <v>485</v>
      </c>
      <c r="I3879" s="164">
        <v>60</v>
      </c>
      <c r="J3879" s="164">
        <v>33</v>
      </c>
    </row>
    <row r="3880" spans="1:10" ht="14.5" x14ac:dyDescent="0.35">
      <c r="A3880" s="162">
        <v>41262</v>
      </c>
      <c r="B3880" s="162" t="s">
        <v>4073</v>
      </c>
      <c r="D3880" s="163">
        <v>1</v>
      </c>
      <c r="E3880" s="163" t="s">
        <v>195</v>
      </c>
      <c r="F3880" s="162">
        <v>2021</v>
      </c>
      <c r="G3880" s="164">
        <v>37348788</v>
      </c>
      <c r="H3880" s="164">
        <v>37349</v>
      </c>
      <c r="I3880" s="164">
        <v>0</v>
      </c>
      <c r="J3880" s="164">
        <v>4048</v>
      </c>
    </row>
    <row r="3881" spans="1:10" ht="14.5" x14ac:dyDescent="0.35">
      <c r="A3881" s="162">
        <v>41262</v>
      </c>
      <c r="B3881" s="162" t="s">
        <v>4074</v>
      </c>
      <c r="D3881" s="163">
        <v>2.1</v>
      </c>
      <c r="E3881" s="163" t="s">
        <v>195</v>
      </c>
      <c r="F3881" s="162">
        <v>2021</v>
      </c>
      <c r="G3881" s="164">
        <v>86829158</v>
      </c>
      <c r="H3881" s="164">
        <v>86829</v>
      </c>
      <c r="I3881" s="164">
        <v>0</v>
      </c>
      <c r="J3881" s="164">
        <v>9422</v>
      </c>
    </row>
    <row r="3882" spans="1:10" ht="14.5" x14ac:dyDescent="0.35">
      <c r="A3882" s="162">
        <v>41262</v>
      </c>
      <c r="B3882" s="162" t="s">
        <v>4075</v>
      </c>
      <c r="D3882" s="163">
        <v>5.0999999999999996</v>
      </c>
      <c r="E3882" s="163" t="s">
        <v>195</v>
      </c>
      <c r="F3882" s="162">
        <v>2021</v>
      </c>
      <c r="G3882" s="164">
        <v>13660484</v>
      </c>
      <c r="H3882" s="164">
        <v>13660</v>
      </c>
      <c r="I3882" s="164">
        <v>0</v>
      </c>
      <c r="J3882" s="164">
        <v>1515</v>
      </c>
    </row>
    <row r="3883" spans="1:10" ht="14.5" x14ac:dyDescent="0.35">
      <c r="A3883" s="162">
        <v>41262</v>
      </c>
      <c r="B3883" s="162" t="s">
        <v>4076</v>
      </c>
      <c r="D3883" s="163">
        <v>5.2</v>
      </c>
      <c r="E3883" s="163" t="s">
        <v>195</v>
      </c>
      <c r="F3883" s="162">
        <v>2021</v>
      </c>
      <c r="G3883" s="164">
        <v>2</v>
      </c>
      <c r="H3883" s="164">
        <v>0</v>
      </c>
      <c r="I3883" s="164">
        <v>0</v>
      </c>
      <c r="J3883" s="164">
        <v>105</v>
      </c>
    </row>
    <row r="3884" spans="1:10" ht="14.5" x14ac:dyDescent="0.35">
      <c r="A3884" s="162">
        <v>41262</v>
      </c>
      <c r="B3884" s="162" t="s">
        <v>4077</v>
      </c>
      <c r="D3884" s="163">
        <v>9</v>
      </c>
      <c r="E3884" s="163" t="s">
        <v>195</v>
      </c>
      <c r="F3884" s="162">
        <v>2021</v>
      </c>
      <c r="G3884" s="164">
        <v>73141019</v>
      </c>
      <c r="H3884" s="164">
        <v>73141</v>
      </c>
      <c r="I3884" s="164">
        <v>0</v>
      </c>
      <c r="J3884" s="164">
        <v>9297</v>
      </c>
    </row>
    <row r="3885" spans="1:10" ht="14.5" x14ac:dyDescent="0.35">
      <c r="A3885" s="162">
        <v>41335</v>
      </c>
      <c r="B3885" s="162" t="s">
        <v>4078</v>
      </c>
      <c r="D3885" s="163">
        <v>4</v>
      </c>
      <c r="E3885" s="163" t="s">
        <v>195</v>
      </c>
      <c r="F3885" s="162">
        <v>2021</v>
      </c>
      <c r="G3885" s="164">
        <v>18458523</v>
      </c>
      <c r="H3885" s="164">
        <v>45110</v>
      </c>
      <c r="I3885" s="164">
        <v>0</v>
      </c>
      <c r="J3885" s="164">
        <v>4275</v>
      </c>
    </row>
    <row r="3886" spans="1:10" ht="14.5" x14ac:dyDescent="0.35">
      <c r="A3886" s="162">
        <v>41343</v>
      </c>
      <c r="B3886" s="162" t="s">
        <v>4079</v>
      </c>
      <c r="D3886" s="163">
        <v>1</v>
      </c>
      <c r="E3886" s="163" t="s">
        <v>195</v>
      </c>
      <c r="F3886" s="162">
        <v>2021</v>
      </c>
      <c r="G3886" s="164">
        <v>28201207</v>
      </c>
      <c r="H3886" s="164">
        <v>157625</v>
      </c>
      <c r="I3886" s="164">
        <v>0</v>
      </c>
      <c r="J3886" s="164">
        <v>8351</v>
      </c>
    </row>
    <row r="3887" spans="1:10" ht="14.5" x14ac:dyDescent="0.35">
      <c r="A3887" s="162">
        <v>41343</v>
      </c>
      <c r="B3887" s="162" t="s">
        <v>4080</v>
      </c>
      <c r="D3887" s="163">
        <v>2.1</v>
      </c>
      <c r="E3887" s="163" t="s">
        <v>195</v>
      </c>
      <c r="F3887" s="162">
        <v>2021</v>
      </c>
      <c r="G3887" s="164">
        <v>16309048</v>
      </c>
      <c r="H3887" s="164">
        <v>97245</v>
      </c>
      <c r="I3887" s="164">
        <v>0</v>
      </c>
      <c r="J3887" s="164">
        <v>5152</v>
      </c>
    </row>
    <row r="3888" spans="1:10" ht="14.5" x14ac:dyDescent="0.35">
      <c r="A3888" s="162">
        <v>41343</v>
      </c>
      <c r="B3888" s="162" t="s">
        <v>4081</v>
      </c>
      <c r="D3888" s="163">
        <v>5.0999999999999996</v>
      </c>
      <c r="E3888" s="163" t="s">
        <v>195</v>
      </c>
      <c r="F3888" s="162">
        <v>2021</v>
      </c>
      <c r="G3888" s="164">
        <v>223170</v>
      </c>
      <c r="H3888" s="164">
        <v>6405</v>
      </c>
      <c r="I3888" s="164">
        <v>0</v>
      </c>
      <c r="J3888" s="164">
        <v>339</v>
      </c>
    </row>
    <row r="3889" spans="1:10" ht="14.5" x14ac:dyDescent="0.35">
      <c r="A3889" s="162">
        <v>41343</v>
      </c>
      <c r="B3889" s="162" t="s">
        <v>4082</v>
      </c>
      <c r="D3889" s="163">
        <v>5.2</v>
      </c>
      <c r="E3889" s="163" t="s">
        <v>195</v>
      </c>
      <c r="F3889" s="162">
        <v>2021</v>
      </c>
      <c r="G3889" s="164">
        <v>685116</v>
      </c>
      <c r="H3889" s="164">
        <v>5285</v>
      </c>
      <c r="I3889" s="164">
        <v>0</v>
      </c>
      <c r="J3889" s="164">
        <v>280</v>
      </c>
    </row>
    <row r="3890" spans="1:10" ht="14.5" x14ac:dyDescent="0.35">
      <c r="A3890" s="162">
        <v>41343</v>
      </c>
      <c r="B3890" s="162" t="s">
        <v>4083</v>
      </c>
      <c r="D3890" s="163">
        <v>17.100000000000001</v>
      </c>
      <c r="E3890" s="163" t="s">
        <v>195</v>
      </c>
      <c r="F3890" s="162">
        <v>2021</v>
      </c>
      <c r="G3890" s="164">
        <v>6564469</v>
      </c>
      <c r="H3890" s="164">
        <v>97127</v>
      </c>
      <c r="I3890" s="164">
        <v>0</v>
      </c>
      <c r="J3890" s="164">
        <v>5146</v>
      </c>
    </row>
    <row r="3891" spans="1:10" ht="14.5" x14ac:dyDescent="0.35">
      <c r="A3891" s="162">
        <v>41343</v>
      </c>
      <c r="B3891" s="162" t="s">
        <v>4084</v>
      </c>
      <c r="D3891" s="163">
        <v>17.2</v>
      </c>
      <c r="E3891" s="163" t="s">
        <v>195</v>
      </c>
      <c r="F3891" s="162">
        <v>2021</v>
      </c>
      <c r="G3891" s="164">
        <v>1961437</v>
      </c>
      <c r="H3891" s="164">
        <v>39979</v>
      </c>
      <c r="I3891" s="164">
        <v>0</v>
      </c>
      <c r="J3891" s="164">
        <v>2118</v>
      </c>
    </row>
    <row r="3892" spans="1:10" ht="14.5" x14ac:dyDescent="0.35">
      <c r="A3892" s="162">
        <v>41343</v>
      </c>
      <c r="B3892" s="162" t="s">
        <v>4085</v>
      </c>
      <c r="D3892" s="163">
        <v>18</v>
      </c>
      <c r="E3892" s="163" t="s">
        <v>195</v>
      </c>
      <c r="F3892" s="162">
        <v>2021</v>
      </c>
      <c r="G3892" s="164">
        <v>1939650</v>
      </c>
      <c r="H3892" s="164">
        <v>55094</v>
      </c>
      <c r="I3892" s="164">
        <v>0</v>
      </c>
      <c r="J3892" s="164">
        <v>2919</v>
      </c>
    </row>
    <row r="3893" spans="1:10" ht="14.5" x14ac:dyDescent="0.35">
      <c r="A3893" s="162">
        <v>41343</v>
      </c>
      <c r="B3893" s="162" t="s">
        <v>4086</v>
      </c>
      <c r="D3893" s="163">
        <v>19.3</v>
      </c>
      <c r="E3893" s="163" t="s">
        <v>195</v>
      </c>
      <c r="F3893" s="162">
        <v>2021</v>
      </c>
      <c r="G3893" s="164">
        <v>0</v>
      </c>
      <c r="H3893" s="164">
        <v>7304</v>
      </c>
      <c r="I3893" s="164">
        <v>0</v>
      </c>
      <c r="J3893" s="164">
        <v>387</v>
      </c>
    </row>
    <row r="3894" spans="1:10" ht="14.5" x14ac:dyDescent="0.35">
      <c r="A3894" s="162">
        <v>41343</v>
      </c>
      <c r="B3894" s="162" t="s">
        <v>4087</v>
      </c>
      <c r="D3894" s="163">
        <v>19.399999999999999</v>
      </c>
      <c r="E3894" s="163" t="s">
        <v>195</v>
      </c>
      <c r="F3894" s="162">
        <v>2021</v>
      </c>
      <c r="G3894" s="164">
        <v>3608317</v>
      </c>
      <c r="H3894" s="164">
        <v>0</v>
      </c>
      <c r="I3894" s="164">
        <v>0</v>
      </c>
      <c r="J3894" s="164">
        <v>0</v>
      </c>
    </row>
    <row r="3895" spans="1:10" ht="14.5" x14ac:dyDescent="0.35">
      <c r="A3895" s="162">
        <v>41343</v>
      </c>
      <c r="B3895" s="162" t="s">
        <v>4088</v>
      </c>
      <c r="D3895" s="163">
        <v>21.2</v>
      </c>
      <c r="E3895" s="163" t="s">
        <v>195</v>
      </c>
      <c r="F3895" s="162">
        <v>2021</v>
      </c>
      <c r="G3895" s="164">
        <v>1045437</v>
      </c>
      <c r="H3895" s="164">
        <v>2514</v>
      </c>
      <c r="I3895" s="164">
        <v>0</v>
      </c>
      <c r="J3895" s="164">
        <v>133</v>
      </c>
    </row>
    <row r="3896" spans="1:10" ht="14.5" x14ac:dyDescent="0.35">
      <c r="A3896" s="162">
        <v>41394</v>
      </c>
      <c r="B3896" s="162" t="s">
        <v>4089</v>
      </c>
      <c r="D3896" s="163">
        <v>4</v>
      </c>
      <c r="E3896" s="163" t="s">
        <v>195</v>
      </c>
      <c r="F3896" s="162">
        <v>2021</v>
      </c>
      <c r="G3896" s="164">
        <v>38023487</v>
      </c>
      <c r="H3896" s="164">
        <v>38023</v>
      </c>
      <c r="I3896" s="164">
        <v>299</v>
      </c>
      <c r="J3896" s="164">
        <v>1441</v>
      </c>
    </row>
    <row r="3897" spans="1:10" ht="14.5" x14ac:dyDescent="0.35">
      <c r="A3897" s="162">
        <v>41394</v>
      </c>
      <c r="B3897" s="162" t="s">
        <v>4090</v>
      </c>
      <c r="D3897" s="163">
        <v>5.0999999999999996</v>
      </c>
      <c r="E3897" s="163" t="s">
        <v>195</v>
      </c>
      <c r="F3897" s="162">
        <v>2021</v>
      </c>
      <c r="G3897" s="164">
        <v>3042318</v>
      </c>
      <c r="H3897" s="164">
        <v>21396</v>
      </c>
      <c r="I3897" s="164">
        <v>168</v>
      </c>
      <c r="J3897" s="164">
        <v>811</v>
      </c>
    </row>
    <row r="3898" spans="1:10" ht="14.5" x14ac:dyDescent="0.35">
      <c r="A3898" s="162">
        <v>41394</v>
      </c>
      <c r="B3898" s="162" t="s">
        <v>4091</v>
      </c>
      <c r="D3898" s="163">
        <v>5.2</v>
      </c>
      <c r="E3898" s="163" t="s">
        <v>195</v>
      </c>
      <c r="F3898" s="162">
        <v>2021</v>
      </c>
      <c r="G3898" s="164">
        <v>2343595</v>
      </c>
      <c r="H3898" s="164">
        <v>16100</v>
      </c>
      <c r="I3898" s="164">
        <v>127</v>
      </c>
      <c r="J3898" s="164">
        <v>610</v>
      </c>
    </row>
    <row r="3899" spans="1:10" ht="14.5" x14ac:dyDescent="0.35">
      <c r="A3899" s="162">
        <v>41394</v>
      </c>
      <c r="B3899" s="162" t="s">
        <v>4092</v>
      </c>
      <c r="D3899" s="163">
        <v>9</v>
      </c>
      <c r="E3899" s="163" t="s">
        <v>195</v>
      </c>
      <c r="F3899" s="162">
        <v>2021</v>
      </c>
      <c r="G3899" s="164">
        <v>306992</v>
      </c>
      <c r="H3899" s="164">
        <v>1157</v>
      </c>
      <c r="I3899" s="164">
        <v>9</v>
      </c>
      <c r="J3899" s="164">
        <v>44</v>
      </c>
    </row>
    <row r="3900" spans="1:10" ht="14.5" x14ac:dyDescent="0.35">
      <c r="A3900" s="162">
        <v>41394</v>
      </c>
      <c r="B3900" s="162" t="s">
        <v>4093</v>
      </c>
      <c r="D3900" s="163">
        <v>17.100000000000001</v>
      </c>
      <c r="E3900" s="163" t="s">
        <v>195</v>
      </c>
      <c r="F3900" s="162">
        <v>2021</v>
      </c>
      <c r="G3900" s="164">
        <v>4518832</v>
      </c>
      <c r="H3900" s="164">
        <v>42561</v>
      </c>
      <c r="I3900" s="164">
        <v>335</v>
      </c>
      <c r="J3900" s="164">
        <v>1612</v>
      </c>
    </row>
    <row r="3901" spans="1:10" ht="14.5" x14ac:dyDescent="0.35">
      <c r="A3901" s="162">
        <v>41394</v>
      </c>
      <c r="B3901" s="162" t="s">
        <v>4094</v>
      </c>
      <c r="D3901" s="163">
        <v>17.2</v>
      </c>
      <c r="E3901" s="163" t="s">
        <v>195</v>
      </c>
      <c r="F3901" s="162">
        <v>2021</v>
      </c>
      <c r="G3901" s="164">
        <v>4186706</v>
      </c>
      <c r="H3901" s="164">
        <v>29745</v>
      </c>
      <c r="I3901" s="164">
        <v>234</v>
      </c>
      <c r="J3901" s="164">
        <v>1127</v>
      </c>
    </row>
    <row r="3902" spans="1:10" ht="14.5" x14ac:dyDescent="0.35">
      <c r="A3902" s="162">
        <v>41394</v>
      </c>
      <c r="B3902" s="162" t="s">
        <v>4095</v>
      </c>
      <c r="D3902" s="163">
        <v>19.3</v>
      </c>
      <c r="E3902" s="163" t="s">
        <v>195</v>
      </c>
      <c r="F3902" s="162">
        <v>2021</v>
      </c>
      <c r="G3902" s="164">
        <v>40836</v>
      </c>
      <c r="H3902" s="164">
        <v>53958</v>
      </c>
      <c r="I3902" s="164">
        <v>425</v>
      </c>
      <c r="J3902" s="164">
        <v>2044</v>
      </c>
    </row>
    <row r="3903" spans="1:10" ht="14.5" x14ac:dyDescent="0.35">
      <c r="A3903" s="162">
        <v>41394</v>
      </c>
      <c r="B3903" s="162" t="s">
        <v>4096</v>
      </c>
      <c r="D3903" s="163">
        <v>19.399999999999999</v>
      </c>
      <c r="E3903" s="163" t="s">
        <v>195</v>
      </c>
      <c r="F3903" s="162">
        <v>2021</v>
      </c>
      <c r="G3903" s="164">
        <v>5576214</v>
      </c>
      <c r="H3903" s="164">
        <v>0</v>
      </c>
      <c r="I3903" s="164">
        <v>0</v>
      </c>
      <c r="J3903" s="164">
        <v>0</v>
      </c>
    </row>
    <row r="3904" spans="1:10" ht="14.5" x14ac:dyDescent="0.35">
      <c r="A3904" s="162">
        <v>41394</v>
      </c>
      <c r="B3904" s="162" t="s">
        <v>4097</v>
      </c>
      <c r="D3904" s="163">
        <v>21.2</v>
      </c>
      <c r="E3904" s="163" t="s">
        <v>195</v>
      </c>
      <c r="F3904" s="162">
        <v>2021</v>
      </c>
      <c r="G3904" s="164">
        <v>1178017</v>
      </c>
      <c r="H3904" s="164">
        <v>13746</v>
      </c>
      <c r="I3904" s="164">
        <v>108</v>
      </c>
      <c r="J3904" s="164">
        <v>521</v>
      </c>
    </row>
    <row r="3905" spans="1:10" ht="14.5" x14ac:dyDescent="0.35">
      <c r="A3905" s="162">
        <v>41424</v>
      </c>
      <c r="B3905" s="162" t="s">
        <v>4098</v>
      </c>
      <c r="D3905" s="163">
        <v>5.0999999999999996</v>
      </c>
      <c r="E3905" s="163" t="s">
        <v>195</v>
      </c>
      <c r="F3905" s="162">
        <v>2021</v>
      </c>
      <c r="G3905" s="164">
        <v>66798</v>
      </c>
      <c r="H3905" s="164">
        <v>2102</v>
      </c>
      <c r="I3905" s="164">
        <v>44</v>
      </c>
      <c r="J3905" s="164">
        <v>71</v>
      </c>
    </row>
    <row r="3906" spans="1:10" ht="14.5" x14ac:dyDescent="0.35">
      <c r="A3906" s="162">
        <v>41424</v>
      </c>
      <c r="B3906" s="162" t="s">
        <v>4099</v>
      </c>
      <c r="D3906" s="163">
        <v>5.2</v>
      </c>
      <c r="E3906" s="163" t="s">
        <v>195</v>
      </c>
      <c r="F3906" s="162">
        <v>2021</v>
      </c>
      <c r="G3906" s="164">
        <v>151209</v>
      </c>
      <c r="H3906" s="164">
        <v>1748</v>
      </c>
      <c r="I3906" s="164">
        <v>11</v>
      </c>
      <c r="J3906" s="164">
        <v>18</v>
      </c>
    </row>
    <row r="3907" spans="1:10" ht="14.5" x14ac:dyDescent="0.35">
      <c r="A3907" s="162">
        <v>41424</v>
      </c>
      <c r="B3907" s="162" t="s">
        <v>4100</v>
      </c>
      <c r="D3907" s="163">
        <v>9</v>
      </c>
      <c r="E3907" s="163" t="s">
        <v>195</v>
      </c>
      <c r="F3907" s="162">
        <v>2021</v>
      </c>
      <c r="G3907" s="164">
        <v>1869</v>
      </c>
      <c r="H3907" s="164">
        <v>2</v>
      </c>
      <c r="I3907" s="164">
        <v>0</v>
      </c>
      <c r="J3907" s="164">
        <v>0</v>
      </c>
    </row>
    <row r="3908" spans="1:10" ht="14.5" x14ac:dyDescent="0.35">
      <c r="A3908" s="162">
        <v>41424</v>
      </c>
      <c r="B3908" s="162" t="s">
        <v>4101</v>
      </c>
      <c r="D3908" s="163">
        <v>17.100000000000001</v>
      </c>
      <c r="E3908" s="163" t="s">
        <v>195</v>
      </c>
      <c r="F3908" s="162">
        <v>2021</v>
      </c>
      <c r="G3908" s="164">
        <v>811215</v>
      </c>
      <c r="H3908" s="164">
        <v>16704</v>
      </c>
      <c r="I3908" s="164">
        <v>738</v>
      </c>
      <c r="J3908" s="164">
        <v>1199</v>
      </c>
    </row>
    <row r="3909" spans="1:10" ht="14.5" x14ac:dyDescent="0.35">
      <c r="A3909" s="162">
        <v>41424</v>
      </c>
      <c r="B3909" s="162" t="s">
        <v>4102</v>
      </c>
      <c r="D3909" s="163">
        <v>18</v>
      </c>
      <c r="E3909" s="163" t="s">
        <v>195</v>
      </c>
      <c r="F3909" s="162">
        <v>2021</v>
      </c>
      <c r="G3909" s="164">
        <v>40</v>
      </c>
      <c r="H3909" s="164">
        <v>202</v>
      </c>
      <c r="I3909" s="164">
        <v>9</v>
      </c>
      <c r="J3909" s="164">
        <v>14</v>
      </c>
    </row>
    <row r="3910" spans="1:10" ht="14.5" x14ac:dyDescent="0.35">
      <c r="A3910" s="162">
        <v>41424</v>
      </c>
      <c r="B3910" s="162" t="s">
        <v>4103</v>
      </c>
      <c r="D3910" s="163">
        <v>19.3</v>
      </c>
      <c r="E3910" s="163" t="s">
        <v>195</v>
      </c>
      <c r="F3910" s="162">
        <v>2021</v>
      </c>
      <c r="G3910" s="164">
        <v>66</v>
      </c>
      <c r="H3910" s="164">
        <v>8613</v>
      </c>
      <c r="I3910" s="164">
        <v>247</v>
      </c>
      <c r="J3910" s="164">
        <v>401</v>
      </c>
    </row>
    <row r="3911" spans="1:10" ht="14.5" x14ac:dyDescent="0.35">
      <c r="A3911" s="162">
        <v>41424</v>
      </c>
      <c r="B3911" s="162" t="s">
        <v>4104</v>
      </c>
      <c r="D3911" s="163">
        <v>19.399999999999999</v>
      </c>
      <c r="E3911" s="163" t="s">
        <v>195</v>
      </c>
      <c r="F3911" s="162">
        <v>2021</v>
      </c>
      <c r="G3911" s="164">
        <v>466726</v>
      </c>
      <c r="H3911" s="164">
        <v>0</v>
      </c>
      <c r="I3911" s="164">
        <v>0</v>
      </c>
      <c r="J3911" s="164">
        <v>0</v>
      </c>
    </row>
    <row r="3912" spans="1:10" ht="14.5" x14ac:dyDescent="0.35">
      <c r="A3912" s="162">
        <v>41424</v>
      </c>
      <c r="B3912" s="162" t="s">
        <v>4105</v>
      </c>
      <c r="D3912" s="163">
        <v>21.2</v>
      </c>
      <c r="E3912" s="163" t="s">
        <v>195</v>
      </c>
      <c r="F3912" s="162">
        <v>2021</v>
      </c>
      <c r="G3912" s="164">
        <v>23498</v>
      </c>
      <c r="H3912" s="164">
        <v>798</v>
      </c>
      <c r="I3912" s="164">
        <v>16</v>
      </c>
      <c r="J3912" s="164">
        <v>26</v>
      </c>
    </row>
    <row r="3913" spans="1:10" ht="14.5" x14ac:dyDescent="0.35">
      <c r="A3913" s="162">
        <v>41459</v>
      </c>
      <c r="B3913" s="162" t="s">
        <v>4106</v>
      </c>
      <c r="D3913" s="163">
        <v>1</v>
      </c>
      <c r="E3913" s="163" t="s">
        <v>195</v>
      </c>
      <c r="F3913" s="162">
        <v>2021</v>
      </c>
      <c r="G3913" s="164">
        <v>61134</v>
      </c>
      <c r="H3913" s="164">
        <v>2039</v>
      </c>
      <c r="I3913" s="164">
        <v>320</v>
      </c>
      <c r="J3913" s="164">
        <v>210</v>
      </c>
    </row>
    <row r="3914" spans="1:10" ht="14.5" x14ac:dyDescent="0.35">
      <c r="A3914" s="162">
        <v>41459</v>
      </c>
      <c r="B3914" s="162" t="s">
        <v>4107</v>
      </c>
      <c r="D3914" s="163">
        <v>2.1</v>
      </c>
      <c r="E3914" s="163" t="s">
        <v>195</v>
      </c>
      <c r="F3914" s="162">
        <v>2021</v>
      </c>
      <c r="G3914" s="164">
        <v>254204</v>
      </c>
      <c r="H3914" s="164">
        <v>2825</v>
      </c>
      <c r="I3914" s="164">
        <v>492</v>
      </c>
      <c r="J3914" s="164">
        <v>296</v>
      </c>
    </row>
    <row r="3915" spans="1:10" ht="14.5" x14ac:dyDescent="0.35">
      <c r="A3915" s="162">
        <v>41459</v>
      </c>
      <c r="B3915" s="162" t="s">
        <v>4108</v>
      </c>
      <c r="D3915" s="163">
        <v>4</v>
      </c>
      <c r="E3915" s="163" t="s">
        <v>195</v>
      </c>
      <c r="F3915" s="162">
        <v>2021</v>
      </c>
      <c r="G3915" s="164">
        <v>4243644</v>
      </c>
      <c r="H3915" s="164">
        <v>58552</v>
      </c>
      <c r="I3915" s="164">
        <v>3784</v>
      </c>
      <c r="J3915" s="164">
        <v>6140</v>
      </c>
    </row>
    <row r="3916" spans="1:10" ht="14.5" x14ac:dyDescent="0.35">
      <c r="A3916" s="162">
        <v>41459</v>
      </c>
      <c r="B3916" s="162" t="s">
        <v>4109</v>
      </c>
      <c r="D3916" s="163">
        <v>9</v>
      </c>
      <c r="E3916" s="163" t="s">
        <v>195</v>
      </c>
      <c r="F3916" s="162">
        <v>2021</v>
      </c>
      <c r="G3916" s="164">
        <v>482666</v>
      </c>
      <c r="H3916" s="164">
        <v>4885</v>
      </c>
      <c r="I3916" s="164">
        <v>1205</v>
      </c>
      <c r="J3916" s="164">
        <v>503</v>
      </c>
    </row>
    <row r="3917" spans="1:10" ht="14.5" x14ac:dyDescent="0.35">
      <c r="A3917" s="162">
        <v>41459</v>
      </c>
      <c r="B3917" s="162" t="s">
        <v>4110</v>
      </c>
      <c r="D3917" s="163">
        <v>17.100000000000001</v>
      </c>
      <c r="E3917" s="163" t="s">
        <v>195</v>
      </c>
      <c r="F3917" s="162">
        <v>2021</v>
      </c>
      <c r="G3917" s="164">
        <v>170881</v>
      </c>
      <c r="H3917" s="164">
        <v>2261</v>
      </c>
      <c r="I3917" s="164">
        <v>401</v>
      </c>
      <c r="J3917" s="164">
        <v>233</v>
      </c>
    </row>
    <row r="3918" spans="1:10" ht="14.5" x14ac:dyDescent="0.35">
      <c r="A3918" s="162">
        <v>41483</v>
      </c>
      <c r="B3918" s="162" t="s">
        <v>4111</v>
      </c>
      <c r="D3918" s="163">
        <v>5.0999999999999996</v>
      </c>
      <c r="E3918" s="163" t="s">
        <v>195</v>
      </c>
      <c r="F3918" s="162">
        <v>2021</v>
      </c>
      <c r="G3918" s="164">
        <v>53965</v>
      </c>
      <c r="H3918" s="164">
        <v>999</v>
      </c>
      <c r="I3918" s="164">
        <v>26</v>
      </c>
      <c r="J3918" s="164">
        <v>57</v>
      </c>
    </row>
    <row r="3919" spans="1:10" ht="14.5" x14ac:dyDescent="0.35">
      <c r="A3919" s="162">
        <v>41483</v>
      </c>
      <c r="B3919" s="162" t="s">
        <v>4112</v>
      </c>
      <c r="D3919" s="163">
        <v>5.2</v>
      </c>
      <c r="E3919" s="163" t="s">
        <v>195</v>
      </c>
      <c r="F3919" s="162">
        <v>2021</v>
      </c>
      <c r="G3919" s="164">
        <v>14533</v>
      </c>
      <c r="H3919" s="164">
        <v>603</v>
      </c>
      <c r="I3919" s="164">
        <v>17</v>
      </c>
      <c r="J3919" s="164">
        <v>37</v>
      </c>
    </row>
    <row r="3920" spans="1:10" ht="14.5" x14ac:dyDescent="0.35">
      <c r="A3920" s="162">
        <v>41483</v>
      </c>
      <c r="B3920" s="162" t="s">
        <v>4113</v>
      </c>
      <c r="D3920" s="163">
        <v>24</v>
      </c>
      <c r="E3920" s="163" t="s">
        <v>195</v>
      </c>
      <c r="F3920" s="162">
        <v>2021</v>
      </c>
      <c r="G3920" s="164">
        <v>10838</v>
      </c>
      <c r="H3920" s="164">
        <v>1546</v>
      </c>
      <c r="I3920" s="164">
        <v>82</v>
      </c>
      <c r="J3920" s="164">
        <v>182</v>
      </c>
    </row>
    <row r="3921" spans="1:10" ht="14.5" x14ac:dyDescent="0.35">
      <c r="A3921" s="162">
        <v>41564</v>
      </c>
      <c r="B3921" s="162" t="s">
        <v>4114</v>
      </c>
      <c r="D3921" s="163">
        <v>1</v>
      </c>
      <c r="E3921" s="163" t="s">
        <v>195</v>
      </c>
      <c r="F3921" s="162">
        <v>2021</v>
      </c>
      <c r="G3921" s="164">
        <v>637604</v>
      </c>
      <c r="H3921" s="164">
        <v>638</v>
      </c>
      <c r="I3921" s="164">
        <v>0</v>
      </c>
      <c r="J3921" s="164">
        <v>56</v>
      </c>
    </row>
    <row r="3922" spans="1:10" ht="14.5" x14ac:dyDescent="0.35">
      <c r="A3922" s="162">
        <v>41564</v>
      </c>
      <c r="B3922" s="162" t="s">
        <v>4115</v>
      </c>
      <c r="D3922" s="163">
        <v>2.1</v>
      </c>
      <c r="E3922" s="163" t="s">
        <v>195</v>
      </c>
      <c r="F3922" s="162">
        <v>2021</v>
      </c>
      <c r="G3922" s="164">
        <v>2167472</v>
      </c>
      <c r="H3922" s="164">
        <v>2167</v>
      </c>
      <c r="I3922" s="164">
        <v>0</v>
      </c>
      <c r="J3922" s="164">
        <v>162</v>
      </c>
    </row>
    <row r="3923" spans="1:10" ht="14.5" x14ac:dyDescent="0.35">
      <c r="A3923" s="162">
        <v>41564</v>
      </c>
      <c r="B3923" s="162" t="s">
        <v>4116</v>
      </c>
      <c r="D3923" s="163">
        <v>4</v>
      </c>
      <c r="E3923" s="163" t="s">
        <v>195</v>
      </c>
      <c r="F3923" s="162">
        <v>2021</v>
      </c>
      <c r="G3923" s="164">
        <v>73388617</v>
      </c>
      <c r="H3923" s="164">
        <v>73389</v>
      </c>
      <c r="I3923" s="164">
        <v>0</v>
      </c>
      <c r="J3923" s="164">
        <v>6048</v>
      </c>
    </row>
    <row r="3924" spans="1:10" ht="14.5" x14ac:dyDescent="0.35">
      <c r="A3924" s="162">
        <v>41564</v>
      </c>
      <c r="B3924" s="162" t="s">
        <v>4117</v>
      </c>
      <c r="D3924" s="163">
        <v>9</v>
      </c>
      <c r="E3924" s="163" t="s">
        <v>195</v>
      </c>
      <c r="F3924" s="162">
        <v>2021</v>
      </c>
      <c r="G3924" s="164">
        <v>6772816</v>
      </c>
      <c r="H3924" s="164">
        <v>6773</v>
      </c>
      <c r="I3924" s="164">
        <v>0</v>
      </c>
      <c r="J3924" s="164">
        <v>792</v>
      </c>
    </row>
    <row r="3925" spans="1:10" ht="14.5" x14ac:dyDescent="0.35">
      <c r="A3925" s="162">
        <v>41564</v>
      </c>
      <c r="B3925" s="162" t="s">
        <v>4118</v>
      </c>
      <c r="D3925" s="163">
        <v>17.100000000000001</v>
      </c>
      <c r="E3925" s="163" t="s">
        <v>195</v>
      </c>
      <c r="F3925" s="162">
        <v>2021</v>
      </c>
      <c r="G3925" s="164">
        <v>8953223</v>
      </c>
      <c r="H3925" s="164">
        <v>8953</v>
      </c>
      <c r="I3925" s="164">
        <v>0</v>
      </c>
      <c r="J3925" s="164">
        <v>812</v>
      </c>
    </row>
    <row r="3926" spans="1:10" ht="14.5" x14ac:dyDescent="0.35">
      <c r="A3926" s="162">
        <v>41602</v>
      </c>
      <c r="B3926" s="162" t="s">
        <v>4119</v>
      </c>
      <c r="D3926" s="163">
        <v>1</v>
      </c>
      <c r="E3926" s="163" t="s">
        <v>195</v>
      </c>
      <c r="F3926" s="162">
        <v>2021</v>
      </c>
      <c r="G3926" s="164">
        <v>338293</v>
      </c>
      <c r="H3926" s="164">
        <v>338</v>
      </c>
      <c r="I3926" s="164">
        <v>9</v>
      </c>
      <c r="J3926" s="164">
        <v>31</v>
      </c>
    </row>
    <row r="3927" spans="1:10" ht="14.5" x14ac:dyDescent="0.35">
      <c r="A3927" s="162">
        <v>41602</v>
      </c>
      <c r="B3927" s="162" t="s">
        <v>4120</v>
      </c>
      <c r="D3927" s="163">
        <v>2.1</v>
      </c>
      <c r="E3927" s="163" t="s">
        <v>195</v>
      </c>
      <c r="F3927" s="162">
        <v>2021</v>
      </c>
      <c r="G3927" s="164">
        <v>1804035</v>
      </c>
      <c r="H3927" s="164">
        <v>1804</v>
      </c>
      <c r="I3927" s="164">
        <v>55</v>
      </c>
      <c r="J3927" s="164">
        <v>163</v>
      </c>
    </row>
    <row r="3928" spans="1:10" ht="14.5" x14ac:dyDescent="0.35">
      <c r="A3928" s="162">
        <v>41602</v>
      </c>
      <c r="B3928" s="162" t="s">
        <v>4121</v>
      </c>
      <c r="D3928" s="163">
        <v>5.0999999999999996</v>
      </c>
      <c r="E3928" s="163" t="s">
        <v>195</v>
      </c>
      <c r="F3928" s="162">
        <v>2021</v>
      </c>
      <c r="G3928" s="164">
        <v>32484125</v>
      </c>
      <c r="H3928" s="164">
        <v>32484</v>
      </c>
      <c r="I3928" s="164">
        <v>1285</v>
      </c>
      <c r="J3928" s="164">
        <v>3155</v>
      </c>
    </row>
    <row r="3929" spans="1:10" ht="14.5" x14ac:dyDescent="0.35">
      <c r="A3929" s="162">
        <v>41602</v>
      </c>
      <c r="B3929" s="162" t="s">
        <v>4122</v>
      </c>
      <c r="D3929" s="163">
        <v>5.2</v>
      </c>
      <c r="E3929" s="163" t="s">
        <v>195</v>
      </c>
      <c r="F3929" s="162">
        <v>2021</v>
      </c>
      <c r="G3929" s="164">
        <v>14864656</v>
      </c>
      <c r="H3929" s="164">
        <v>14865</v>
      </c>
      <c r="I3929" s="164">
        <v>744</v>
      </c>
      <c r="J3929" s="164">
        <v>1519</v>
      </c>
    </row>
    <row r="3930" spans="1:10" ht="14.5" x14ac:dyDescent="0.35">
      <c r="A3930" s="162">
        <v>41602</v>
      </c>
      <c r="B3930" s="162" t="s">
        <v>4123</v>
      </c>
      <c r="D3930" s="163">
        <v>9</v>
      </c>
      <c r="E3930" s="163" t="s">
        <v>195</v>
      </c>
      <c r="F3930" s="162">
        <v>2021</v>
      </c>
      <c r="G3930" s="164">
        <v>23875</v>
      </c>
      <c r="H3930" s="164">
        <v>24</v>
      </c>
      <c r="I3930" s="164">
        <v>1</v>
      </c>
      <c r="J3930" s="164">
        <v>1</v>
      </c>
    </row>
    <row r="3931" spans="1:10" ht="14.5" x14ac:dyDescent="0.35">
      <c r="A3931" s="162">
        <v>41602</v>
      </c>
      <c r="B3931" s="162" t="s">
        <v>4124</v>
      </c>
      <c r="D3931" s="163">
        <v>17.100000000000001</v>
      </c>
      <c r="E3931" s="163" t="s">
        <v>195</v>
      </c>
      <c r="F3931" s="162">
        <v>2021</v>
      </c>
      <c r="G3931" s="164">
        <v>596892</v>
      </c>
      <c r="H3931" s="164">
        <v>597</v>
      </c>
      <c r="I3931" s="164">
        <v>20</v>
      </c>
      <c r="J3931" s="164">
        <v>43</v>
      </c>
    </row>
    <row r="3932" spans="1:10" ht="14.5" x14ac:dyDescent="0.35">
      <c r="A3932" s="162">
        <v>41602</v>
      </c>
      <c r="B3932" s="162" t="s">
        <v>4125</v>
      </c>
      <c r="D3932" s="163">
        <v>17.2</v>
      </c>
      <c r="E3932" s="163" t="s">
        <v>195</v>
      </c>
      <c r="F3932" s="162">
        <v>2021</v>
      </c>
      <c r="G3932" s="164">
        <v>104362</v>
      </c>
      <c r="H3932" s="164">
        <v>104</v>
      </c>
      <c r="I3932" s="164">
        <v>6</v>
      </c>
      <c r="J3932" s="164">
        <v>8</v>
      </c>
    </row>
    <row r="3933" spans="1:10" ht="14.5" x14ac:dyDescent="0.35">
      <c r="A3933" s="162">
        <v>41602</v>
      </c>
      <c r="B3933" s="162" t="s">
        <v>4126</v>
      </c>
      <c r="D3933" s="163">
        <v>18</v>
      </c>
      <c r="E3933" s="163" t="s">
        <v>195</v>
      </c>
      <c r="F3933" s="162">
        <v>2021</v>
      </c>
      <c r="G3933" s="164">
        <v>374644</v>
      </c>
      <c r="H3933" s="164">
        <v>375</v>
      </c>
      <c r="I3933" s="164">
        <v>13</v>
      </c>
      <c r="J3933" s="164">
        <v>35</v>
      </c>
    </row>
    <row r="3934" spans="1:10" ht="14.5" x14ac:dyDescent="0.35">
      <c r="A3934" s="162">
        <v>41602</v>
      </c>
      <c r="B3934" s="162" t="s">
        <v>4127</v>
      </c>
      <c r="D3934" s="163">
        <v>19.3</v>
      </c>
      <c r="E3934" s="163" t="s">
        <v>195</v>
      </c>
      <c r="F3934" s="162">
        <v>2021</v>
      </c>
      <c r="G3934" s="164">
        <v>3100</v>
      </c>
      <c r="H3934" s="164">
        <v>712</v>
      </c>
      <c r="I3934" s="164">
        <v>39</v>
      </c>
      <c r="J3934" s="164">
        <v>80</v>
      </c>
    </row>
    <row r="3935" spans="1:10" ht="14.5" x14ac:dyDescent="0.35">
      <c r="A3935" s="162">
        <v>41602</v>
      </c>
      <c r="B3935" s="162" t="s">
        <v>4128</v>
      </c>
      <c r="D3935" s="163">
        <v>19.399999999999999</v>
      </c>
      <c r="E3935" s="163" t="s">
        <v>195</v>
      </c>
      <c r="F3935" s="162">
        <v>2021</v>
      </c>
      <c r="G3935" s="164">
        <v>708882</v>
      </c>
      <c r="H3935" s="164">
        <v>0</v>
      </c>
      <c r="I3935" s="164">
        <v>0</v>
      </c>
      <c r="J3935" s="164">
        <v>0</v>
      </c>
    </row>
    <row r="3936" spans="1:10" ht="14.5" x14ac:dyDescent="0.35">
      <c r="A3936" s="162">
        <v>41602</v>
      </c>
      <c r="B3936" s="162" t="s">
        <v>4129</v>
      </c>
      <c r="D3936" s="163">
        <v>21.2</v>
      </c>
      <c r="E3936" s="163" t="s">
        <v>195</v>
      </c>
      <c r="F3936" s="162">
        <v>2021</v>
      </c>
      <c r="G3936" s="164">
        <v>151283</v>
      </c>
      <c r="H3936" s="164">
        <v>151</v>
      </c>
      <c r="I3936" s="164">
        <v>8</v>
      </c>
      <c r="J3936" s="164">
        <v>16</v>
      </c>
    </row>
    <row r="3937" spans="1:10" ht="14.5" x14ac:dyDescent="0.35">
      <c r="A3937" s="162">
        <v>41688</v>
      </c>
      <c r="B3937" s="162" t="s">
        <v>4130</v>
      </c>
      <c r="D3937" s="163">
        <v>1</v>
      </c>
      <c r="E3937" s="163" t="s">
        <v>195</v>
      </c>
      <c r="F3937" s="162">
        <v>2021</v>
      </c>
      <c r="G3937" s="164">
        <v>19609552</v>
      </c>
      <c r="H3937" s="164">
        <v>19610</v>
      </c>
      <c r="I3937" s="164">
        <v>2482</v>
      </c>
      <c r="J3937" s="164">
        <v>1187</v>
      </c>
    </row>
    <row r="3938" spans="1:10" ht="14.5" x14ac:dyDescent="0.35">
      <c r="A3938" s="162">
        <v>41688</v>
      </c>
      <c r="B3938" s="162" t="s">
        <v>4131</v>
      </c>
      <c r="D3938" s="163">
        <v>2.1</v>
      </c>
      <c r="E3938" s="163" t="s">
        <v>195</v>
      </c>
      <c r="F3938" s="162">
        <v>2021</v>
      </c>
      <c r="G3938" s="164">
        <v>90620461</v>
      </c>
      <c r="H3938" s="164">
        <v>90620</v>
      </c>
      <c r="I3938" s="164">
        <v>11463</v>
      </c>
      <c r="J3938" s="164">
        <v>5482</v>
      </c>
    </row>
    <row r="3939" spans="1:10" ht="14.5" x14ac:dyDescent="0.35">
      <c r="A3939" s="162">
        <v>41688</v>
      </c>
      <c r="B3939" s="162" t="s">
        <v>4132</v>
      </c>
      <c r="D3939" s="163">
        <v>4</v>
      </c>
      <c r="E3939" s="163" t="s">
        <v>195</v>
      </c>
      <c r="F3939" s="162">
        <v>2021</v>
      </c>
      <c r="G3939" s="164">
        <v>77584219</v>
      </c>
      <c r="H3939" s="164">
        <v>77584</v>
      </c>
      <c r="I3939" s="164">
        <v>10118</v>
      </c>
      <c r="J3939" s="164">
        <v>4838</v>
      </c>
    </row>
    <row r="3940" spans="1:10" ht="14.5" x14ac:dyDescent="0.35">
      <c r="A3940" s="162">
        <v>41688</v>
      </c>
      <c r="B3940" s="162" t="s">
        <v>4133</v>
      </c>
      <c r="D3940" s="163">
        <v>17.100000000000001</v>
      </c>
      <c r="E3940" s="163" t="s">
        <v>195</v>
      </c>
      <c r="F3940" s="162">
        <v>2021</v>
      </c>
      <c r="G3940" s="164">
        <v>4724665</v>
      </c>
      <c r="H3940" s="164">
        <v>4725</v>
      </c>
      <c r="I3940" s="164">
        <v>582</v>
      </c>
      <c r="J3940" s="164">
        <v>278</v>
      </c>
    </row>
    <row r="3941" spans="1:10" ht="14.5" x14ac:dyDescent="0.35">
      <c r="A3941" s="162">
        <v>41840</v>
      </c>
      <c r="B3941" s="162" t="s">
        <v>4134</v>
      </c>
      <c r="D3941" s="163">
        <v>1</v>
      </c>
      <c r="E3941" s="163" t="s">
        <v>195</v>
      </c>
      <c r="F3941" s="162">
        <v>2021</v>
      </c>
      <c r="G3941" s="164">
        <v>2113</v>
      </c>
      <c r="H3941" s="164">
        <v>57</v>
      </c>
      <c r="I3941" s="164">
        <v>1</v>
      </c>
      <c r="J3941" s="164">
        <v>1</v>
      </c>
    </row>
    <row r="3942" spans="1:10" ht="14.5" x14ac:dyDescent="0.35">
      <c r="A3942" s="162">
        <v>41840</v>
      </c>
      <c r="B3942" s="162" t="s">
        <v>4135</v>
      </c>
      <c r="D3942" s="163">
        <v>2.1</v>
      </c>
      <c r="E3942" s="163" t="s">
        <v>195</v>
      </c>
      <c r="F3942" s="162">
        <v>2021</v>
      </c>
      <c r="G3942" s="164">
        <v>6390</v>
      </c>
      <c r="H3942" s="164">
        <v>95</v>
      </c>
      <c r="I3942" s="164">
        <v>3</v>
      </c>
      <c r="J3942" s="164">
        <v>2</v>
      </c>
    </row>
    <row r="3943" spans="1:10" ht="14.5" x14ac:dyDescent="0.35">
      <c r="A3943" s="162">
        <v>41840</v>
      </c>
      <c r="B3943" s="162" t="s">
        <v>4136</v>
      </c>
      <c r="D3943" s="163">
        <v>5.0999999999999996</v>
      </c>
      <c r="E3943" s="163" t="s">
        <v>195</v>
      </c>
      <c r="F3943" s="162">
        <v>2021</v>
      </c>
      <c r="G3943" s="164">
        <v>565892</v>
      </c>
      <c r="H3943" s="164">
        <v>11495</v>
      </c>
      <c r="I3943" s="164">
        <v>455</v>
      </c>
      <c r="J3943" s="164">
        <v>379</v>
      </c>
    </row>
    <row r="3944" spans="1:10" ht="14.5" x14ac:dyDescent="0.35">
      <c r="A3944" s="162">
        <v>41840</v>
      </c>
      <c r="B3944" s="162" t="s">
        <v>4137</v>
      </c>
      <c r="D3944" s="163">
        <v>5.2</v>
      </c>
      <c r="E3944" s="163" t="s">
        <v>195</v>
      </c>
      <c r="F3944" s="162">
        <v>2021</v>
      </c>
      <c r="G3944" s="164">
        <v>170168</v>
      </c>
      <c r="H3944" s="164">
        <v>4114</v>
      </c>
      <c r="I3944" s="164">
        <v>206</v>
      </c>
      <c r="J3944" s="164">
        <v>129</v>
      </c>
    </row>
    <row r="3945" spans="1:10" ht="14.5" x14ac:dyDescent="0.35">
      <c r="A3945" s="162">
        <v>41840</v>
      </c>
      <c r="B3945" s="162" t="s">
        <v>4138</v>
      </c>
      <c r="D3945" s="163">
        <v>9</v>
      </c>
      <c r="E3945" s="163" t="s">
        <v>195</v>
      </c>
      <c r="F3945" s="162">
        <v>2021</v>
      </c>
      <c r="G3945" s="164">
        <v>2143316</v>
      </c>
      <c r="H3945" s="164">
        <v>46515</v>
      </c>
      <c r="I3945" s="164">
        <v>2194</v>
      </c>
      <c r="J3945" s="164">
        <v>3122</v>
      </c>
    </row>
    <row r="3946" spans="1:10" ht="14.5" x14ac:dyDescent="0.35">
      <c r="A3946" s="162">
        <v>41840</v>
      </c>
      <c r="B3946" s="162" t="s">
        <v>4139</v>
      </c>
      <c r="D3946" s="163">
        <v>17.100000000000001</v>
      </c>
      <c r="E3946" s="163" t="s">
        <v>195</v>
      </c>
      <c r="F3946" s="162">
        <v>2021</v>
      </c>
      <c r="G3946" s="164">
        <v>125343</v>
      </c>
      <c r="H3946" s="164">
        <v>2109</v>
      </c>
      <c r="I3946" s="164">
        <v>71</v>
      </c>
      <c r="J3946" s="164">
        <v>44</v>
      </c>
    </row>
    <row r="3947" spans="1:10" ht="14.5" x14ac:dyDescent="0.35">
      <c r="A3947" s="162">
        <v>41840</v>
      </c>
      <c r="B3947" s="162" t="s">
        <v>4140</v>
      </c>
      <c r="D3947" s="163">
        <v>17.2</v>
      </c>
      <c r="E3947" s="163" t="s">
        <v>195</v>
      </c>
      <c r="F3947" s="162">
        <v>2021</v>
      </c>
      <c r="G3947" s="164">
        <v>3467</v>
      </c>
      <c r="H3947" s="164">
        <v>118</v>
      </c>
      <c r="I3947" s="164">
        <v>6</v>
      </c>
      <c r="J3947" s="164">
        <v>2</v>
      </c>
    </row>
    <row r="3948" spans="1:10" ht="14.5" x14ac:dyDescent="0.35">
      <c r="A3948" s="162">
        <v>41840</v>
      </c>
      <c r="B3948" s="162" t="s">
        <v>4141</v>
      </c>
      <c r="D3948" s="163">
        <v>18</v>
      </c>
      <c r="E3948" s="163" t="s">
        <v>195</v>
      </c>
      <c r="F3948" s="162">
        <v>2021</v>
      </c>
      <c r="G3948" s="164">
        <v>7048</v>
      </c>
      <c r="H3948" s="164">
        <v>59</v>
      </c>
      <c r="I3948" s="164">
        <v>2</v>
      </c>
      <c r="J3948" s="164">
        <v>1</v>
      </c>
    </row>
    <row r="3949" spans="1:10" ht="14.5" x14ac:dyDescent="0.35">
      <c r="A3949" s="162">
        <v>41840</v>
      </c>
      <c r="B3949" s="162" t="s">
        <v>4142</v>
      </c>
      <c r="D3949" s="163">
        <v>19.3</v>
      </c>
      <c r="E3949" s="163" t="s">
        <v>195</v>
      </c>
      <c r="F3949" s="162">
        <v>2021</v>
      </c>
      <c r="G3949" s="164">
        <v>91263</v>
      </c>
      <c r="H3949" s="164">
        <v>204786</v>
      </c>
      <c r="I3949" s="164">
        <v>11206</v>
      </c>
      <c r="J3949" s="164">
        <v>22472</v>
      </c>
    </row>
    <row r="3950" spans="1:10" ht="14.5" x14ac:dyDescent="0.35">
      <c r="A3950" s="162">
        <v>41840</v>
      </c>
      <c r="B3950" s="162" t="s">
        <v>4143</v>
      </c>
      <c r="D3950" s="163">
        <v>19.399999999999999</v>
      </c>
      <c r="E3950" s="163" t="s">
        <v>195</v>
      </c>
      <c r="F3950" s="162">
        <v>2021</v>
      </c>
      <c r="G3950" s="164">
        <v>22023096</v>
      </c>
      <c r="H3950" s="164">
        <v>0</v>
      </c>
      <c r="I3950" s="164">
        <v>0</v>
      </c>
      <c r="J3950" s="164">
        <v>0</v>
      </c>
    </row>
    <row r="3951" spans="1:10" ht="14.5" x14ac:dyDescent="0.35">
      <c r="A3951" s="162">
        <v>41840</v>
      </c>
      <c r="B3951" s="162" t="s">
        <v>4144</v>
      </c>
      <c r="D3951" s="163">
        <v>21.2</v>
      </c>
      <c r="E3951" s="163" t="s">
        <v>195</v>
      </c>
      <c r="F3951" s="162">
        <v>2021</v>
      </c>
      <c r="G3951" s="164">
        <v>5255655</v>
      </c>
      <c r="H3951" s="164">
        <v>70239</v>
      </c>
      <c r="I3951" s="164">
        <v>3725</v>
      </c>
      <c r="J3951" s="164">
        <v>7120</v>
      </c>
    </row>
    <row r="3952" spans="1:10" ht="14.5" x14ac:dyDescent="0.35">
      <c r="A3952" s="162">
        <v>41840</v>
      </c>
      <c r="B3952" s="162" t="s">
        <v>4145</v>
      </c>
      <c r="D3952" s="163">
        <v>23</v>
      </c>
      <c r="E3952" s="163" t="s">
        <v>195</v>
      </c>
      <c r="F3952" s="162">
        <v>2021</v>
      </c>
      <c r="G3952" s="164">
        <v>99712</v>
      </c>
      <c r="H3952" s="164">
        <v>1086</v>
      </c>
      <c r="I3952" s="164">
        <v>68</v>
      </c>
      <c r="J3952" s="164">
        <v>25</v>
      </c>
    </row>
    <row r="3953" spans="1:10" ht="14.5" x14ac:dyDescent="0.35">
      <c r="A3953" s="162">
        <v>41998</v>
      </c>
      <c r="B3953" s="162" t="s">
        <v>4146</v>
      </c>
      <c r="D3953" s="163">
        <v>5.0999999999999996</v>
      </c>
      <c r="E3953" s="163" t="s">
        <v>195</v>
      </c>
      <c r="F3953" s="162">
        <v>2021</v>
      </c>
      <c r="G3953" s="164">
        <v>411438</v>
      </c>
      <c r="H3953" s="164">
        <v>13272</v>
      </c>
      <c r="I3953" s="164">
        <v>471</v>
      </c>
      <c r="J3953" s="164">
        <v>868</v>
      </c>
    </row>
    <row r="3954" spans="1:10" ht="14.5" x14ac:dyDescent="0.35">
      <c r="A3954" s="162">
        <v>41998</v>
      </c>
      <c r="B3954" s="162" t="s">
        <v>4147</v>
      </c>
      <c r="D3954" s="163">
        <v>5.2</v>
      </c>
      <c r="E3954" s="163" t="s">
        <v>195</v>
      </c>
      <c r="F3954" s="162">
        <v>2021</v>
      </c>
      <c r="G3954" s="164">
        <v>399477</v>
      </c>
      <c r="H3954" s="164">
        <v>13828</v>
      </c>
      <c r="I3954" s="164">
        <v>480</v>
      </c>
      <c r="J3954" s="164">
        <v>884</v>
      </c>
    </row>
    <row r="3955" spans="1:10" ht="14.5" x14ac:dyDescent="0.35">
      <c r="A3955" s="162">
        <v>41998</v>
      </c>
      <c r="B3955" s="162" t="s">
        <v>4148</v>
      </c>
      <c r="D3955" s="163">
        <v>17.100000000000001</v>
      </c>
      <c r="E3955" s="163" t="s">
        <v>195</v>
      </c>
      <c r="F3955" s="162">
        <v>2021</v>
      </c>
      <c r="G3955" s="164">
        <v>125534</v>
      </c>
      <c r="H3955" s="164">
        <v>6188</v>
      </c>
      <c r="I3955" s="164">
        <v>391</v>
      </c>
      <c r="J3955" s="164">
        <v>720</v>
      </c>
    </row>
    <row r="3956" spans="1:10" ht="14.5" x14ac:dyDescent="0.35">
      <c r="A3956" s="162">
        <v>41998</v>
      </c>
      <c r="B3956" s="162" t="s">
        <v>4149</v>
      </c>
      <c r="D3956" s="163">
        <v>17.2</v>
      </c>
      <c r="E3956" s="163" t="s">
        <v>195</v>
      </c>
      <c r="F3956" s="162">
        <v>2021</v>
      </c>
      <c r="G3956" s="164">
        <v>4545</v>
      </c>
      <c r="H3956" s="164">
        <v>785</v>
      </c>
      <c r="I3956" s="164">
        <v>33</v>
      </c>
      <c r="J3956" s="164">
        <v>60</v>
      </c>
    </row>
    <row r="3957" spans="1:10" ht="14.5" x14ac:dyDescent="0.35">
      <c r="A3957" s="162">
        <v>41998</v>
      </c>
      <c r="B3957" s="162" t="s">
        <v>4150</v>
      </c>
      <c r="D3957" s="163">
        <v>19.3</v>
      </c>
      <c r="E3957" s="163" t="s">
        <v>195</v>
      </c>
      <c r="F3957" s="162">
        <v>2021</v>
      </c>
      <c r="G3957" s="164">
        <v>35482</v>
      </c>
      <c r="H3957" s="164">
        <v>5766</v>
      </c>
      <c r="I3957" s="164">
        <v>263</v>
      </c>
      <c r="J3957" s="164">
        <v>484</v>
      </c>
    </row>
    <row r="3958" spans="1:10" ht="14.5" x14ac:dyDescent="0.35">
      <c r="A3958" s="162">
        <v>41998</v>
      </c>
      <c r="B3958" s="162" t="s">
        <v>4151</v>
      </c>
      <c r="D3958" s="163">
        <v>19.399999999999999</v>
      </c>
      <c r="E3958" s="163" t="s">
        <v>195</v>
      </c>
      <c r="F3958" s="162">
        <v>2021</v>
      </c>
      <c r="G3958" s="164">
        <v>1762913</v>
      </c>
      <c r="H3958" s="164">
        <v>0</v>
      </c>
      <c r="I3958" s="164">
        <v>0</v>
      </c>
      <c r="J3958" s="164">
        <v>0</v>
      </c>
    </row>
    <row r="3959" spans="1:10" ht="14.5" x14ac:dyDescent="0.35">
      <c r="A3959" s="162">
        <v>41998</v>
      </c>
      <c r="B3959" s="162" t="s">
        <v>4152</v>
      </c>
      <c r="D3959" s="163">
        <v>21.2</v>
      </c>
      <c r="E3959" s="163" t="s">
        <v>195</v>
      </c>
      <c r="F3959" s="162">
        <v>2021</v>
      </c>
      <c r="G3959" s="164">
        <v>6893</v>
      </c>
      <c r="H3959" s="164">
        <v>2608</v>
      </c>
      <c r="I3959" s="164">
        <v>140</v>
      </c>
      <c r="J3959" s="164">
        <v>257</v>
      </c>
    </row>
    <row r="3960" spans="1:10" ht="14.5" x14ac:dyDescent="0.35">
      <c r="A3960" s="162">
        <v>42005</v>
      </c>
      <c r="B3960" s="162" t="s">
        <v>4153</v>
      </c>
      <c r="D3960" s="163">
        <v>1</v>
      </c>
      <c r="E3960" s="163" t="s">
        <v>195</v>
      </c>
      <c r="F3960" s="162">
        <v>2021</v>
      </c>
      <c r="G3960" s="164">
        <v>4065871</v>
      </c>
      <c r="H3960" s="164">
        <v>4066</v>
      </c>
      <c r="I3960" s="164">
        <v>23</v>
      </c>
      <c r="J3960" s="164">
        <v>297</v>
      </c>
    </row>
    <row r="3961" spans="1:10" ht="14.5" x14ac:dyDescent="0.35">
      <c r="A3961" s="162">
        <v>42005</v>
      </c>
      <c r="B3961" s="162" t="s">
        <v>4154</v>
      </c>
      <c r="D3961" s="163">
        <v>2.1</v>
      </c>
      <c r="E3961" s="163" t="s">
        <v>195</v>
      </c>
      <c r="F3961" s="162">
        <v>2021</v>
      </c>
      <c r="G3961" s="164">
        <v>3418265</v>
      </c>
      <c r="H3961" s="164">
        <v>3418</v>
      </c>
      <c r="I3961" s="164">
        <v>20</v>
      </c>
      <c r="J3961" s="164">
        <v>254</v>
      </c>
    </row>
    <row r="3962" spans="1:10" ht="14.5" x14ac:dyDescent="0.35">
      <c r="A3962" s="162">
        <v>42005</v>
      </c>
      <c r="B3962" s="162" t="s">
        <v>4155</v>
      </c>
      <c r="D3962" s="163">
        <v>5.0999999999999996</v>
      </c>
      <c r="E3962" s="163" t="s">
        <v>195</v>
      </c>
      <c r="F3962" s="162">
        <v>2021</v>
      </c>
      <c r="G3962" s="164">
        <v>3885995</v>
      </c>
      <c r="H3962" s="164">
        <v>3886</v>
      </c>
      <c r="I3962" s="164">
        <v>24</v>
      </c>
      <c r="J3962" s="164">
        <v>301</v>
      </c>
    </row>
    <row r="3963" spans="1:10" ht="14.5" x14ac:dyDescent="0.35">
      <c r="A3963" s="162">
        <v>42005</v>
      </c>
      <c r="B3963" s="162" t="s">
        <v>4156</v>
      </c>
      <c r="D3963" s="163">
        <v>5.2</v>
      </c>
      <c r="E3963" s="163" t="s">
        <v>195</v>
      </c>
      <c r="F3963" s="162">
        <v>2021</v>
      </c>
      <c r="G3963" s="164">
        <v>236057</v>
      </c>
      <c r="H3963" s="164">
        <v>236</v>
      </c>
      <c r="I3963" s="164">
        <v>1</v>
      </c>
      <c r="J3963" s="164">
        <v>19</v>
      </c>
    </row>
    <row r="3964" spans="1:10" ht="14.5" x14ac:dyDescent="0.35">
      <c r="A3964" s="162">
        <v>42005</v>
      </c>
      <c r="B3964" s="162" t="s">
        <v>4157</v>
      </c>
      <c r="D3964" s="163">
        <v>9</v>
      </c>
      <c r="E3964" s="163" t="s">
        <v>195</v>
      </c>
      <c r="F3964" s="162">
        <v>2021</v>
      </c>
      <c r="G3964" s="164">
        <v>3426</v>
      </c>
      <c r="H3964" s="164">
        <v>3</v>
      </c>
      <c r="I3964" s="164">
        <v>0</v>
      </c>
      <c r="J3964" s="164">
        <v>0</v>
      </c>
    </row>
    <row r="3965" spans="1:10" ht="14.5" x14ac:dyDescent="0.35">
      <c r="A3965" s="162">
        <v>42005</v>
      </c>
      <c r="B3965" s="162" t="s">
        <v>4158</v>
      </c>
      <c r="D3965" s="163">
        <v>17.100000000000001</v>
      </c>
      <c r="E3965" s="163" t="s">
        <v>195</v>
      </c>
      <c r="F3965" s="162">
        <v>2021</v>
      </c>
      <c r="G3965" s="164">
        <v>18</v>
      </c>
      <c r="H3965" s="164">
        <v>0</v>
      </c>
      <c r="I3965" s="164">
        <v>0</v>
      </c>
      <c r="J3965" s="164">
        <v>0</v>
      </c>
    </row>
    <row r="3966" spans="1:10" ht="14.5" x14ac:dyDescent="0.35">
      <c r="A3966" s="162">
        <v>42005</v>
      </c>
      <c r="B3966" s="162" t="s">
        <v>4159</v>
      </c>
      <c r="D3966" s="163">
        <v>19.3</v>
      </c>
      <c r="E3966" s="163" t="s">
        <v>195</v>
      </c>
      <c r="F3966" s="162">
        <v>2021</v>
      </c>
      <c r="G3966" s="164">
        <v>6859</v>
      </c>
      <c r="H3966" s="164">
        <v>212</v>
      </c>
      <c r="I3966" s="164">
        <v>1</v>
      </c>
      <c r="J3966" s="164">
        <v>16</v>
      </c>
    </row>
    <row r="3967" spans="1:10" ht="14.5" x14ac:dyDescent="0.35">
      <c r="A3967" s="162">
        <v>42005</v>
      </c>
      <c r="B3967" s="162" t="s">
        <v>4160</v>
      </c>
      <c r="D3967" s="163">
        <v>19.399999999999999</v>
      </c>
      <c r="E3967" s="163" t="s">
        <v>195</v>
      </c>
      <c r="F3967" s="162">
        <v>2021</v>
      </c>
      <c r="G3967" s="164">
        <v>204720</v>
      </c>
      <c r="H3967" s="164">
        <v>0</v>
      </c>
      <c r="I3967" s="164">
        <v>0</v>
      </c>
      <c r="J3967" s="164">
        <v>0</v>
      </c>
    </row>
    <row r="3968" spans="1:10" ht="14.5" x14ac:dyDescent="0.35">
      <c r="A3968" s="162">
        <v>42005</v>
      </c>
      <c r="B3968" s="162" t="s">
        <v>4161</v>
      </c>
      <c r="D3968" s="163">
        <v>21.2</v>
      </c>
      <c r="E3968" s="163" t="s">
        <v>195</v>
      </c>
      <c r="F3968" s="162">
        <v>2021</v>
      </c>
      <c r="G3968" s="164">
        <v>963405</v>
      </c>
      <c r="H3968" s="164">
        <v>963</v>
      </c>
      <c r="I3968" s="164">
        <v>6</v>
      </c>
      <c r="J3968" s="164">
        <v>73</v>
      </c>
    </row>
    <row r="3969" spans="1:10" ht="14.5" x14ac:dyDescent="0.35">
      <c r="A3969" s="162">
        <v>42048</v>
      </c>
      <c r="B3969" s="162" t="s">
        <v>4162</v>
      </c>
      <c r="D3969" s="163">
        <v>1</v>
      </c>
      <c r="E3969" s="163" t="s">
        <v>195</v>
      </c>
      <c r="F3969" s="162">
        <v>2021</v>
      </c>
      <c r="G3969" s="164">
        <v>67466</v>
      </c>
      <c r="H3969" s="164">
        <v>260</v>
      </c>
      <c r="I3969" s="164">
        <v>6</v>
      </c>
      <c r="J3969" s="164">
        <v>26</v>
      </c>
    </row>
    <row r="3970" spans="1:10" ht="14.5" x14ac:dyDescent="0.35">
      <c r="A3970" s="162">
        <v>42048</v>
      </c>
      <c r="B3970" s="162" t="s">
        <v>4163</v>
      </c>
      <c r="D3970" s="163">
        <v>2.1</v>
      </c>
      <c r="E3970" s="163" t="s">
        <v>195</v>
      </c>
      <c r="F3970" s="162">
        <v>2021</v>
      </c>
      <c r="G3970" s="164">
        <v>49684</v>
      </c>
      <c r="H3970" s="164">
        <v>151</v>
      </c>
      <c r="I3970" s="164">
        <v>3</v>
      </c>
      <c r="J3970" s="164">
        <v>15</v>
      </c>
    </row>
    <row r="3971" spans="1:10" ht="14.5" x14ac:dyDescent="0.35">
      <c r="A3971" s="162">
        <v>42048</v>
      </c>
      <c r="B3971" s="162" t="s">
        <v>4164</v>
      </c>
      <c r="D3971" s="163">
        <v>5.0999999999999996</v>
      </c>
      <c r="E3971" s="163" t="s">
        <v>195</v>
      </c>
      <c r="F3971" s="162">
        <v>2021</v>
      </c>
      <c r="G3971" s="164">
        <v>1674583</v>
      </c>
      <c r="H3971" s="164">
        <v>16547</v>
      </c>
      <c r="I3971" s="164">
        <v>690</v>
      </c>
      <c r="J3971" s="164">
        <v>1342</v>
      </c>
    </row>
    <row r="3972" spans="1:10" ht="14.5" x14ac:dyDescent="0.35">
      <c r="A3972" s="162">
        <v>42048</v>
      </c>
      <c r="B3972" s="162" t="s">
        <v>4165</v>
      </c>
      <c r="D3972" s="163">
        <v>5.2</v>
      </c>
      <c r="E3972" s="163" t="s">
        <v>195</v>
      </c>
      <c r="F3972" s="162">
        <v>2021</v>
      </c>
      <c r="G3972" s="164">
        <v>123197</v>
      </c>
      <c r="H3972" s="164">
        <v>2723</v>
      </c>
      <c r="I3972" s="164">
        <v>124</v>
      </c>
      <c r="J3972" s="164">
        <v>210</v>
      </c>
    </row>
    <row r="3973" spans="1:10" ht="14.5" x14ac:dyDescent="0.35">
      <c r="A3973" s="162">
        <v>42048</v>
      </c>
      <c r="B3973" s="162" t="s">
        <v>4166</v>
      </c>
      <c r="D3973" s="163">
        <v>17.100000000000001</v>
      </c>
      <c r="E3973" s="163" t="s">
        <v>195</v>
      </c>
      <c r="F3973" s="162">
        <v>2021</v>
      </c>
      <c r="G3973" s="164">
        <v>516226</v>
      </c>
      <c r="H3973" s="164">
        <v>4234</v>
      </c>
      <c r="I3973" s="164">
        <v>282</v>
      </c>
      <c r="J3973" s="164">
        <v>237</v>
      </c>
    </row>
    <row r="3974" spans="1:10" ht="14.5" x14ac:dyDescent="0.35">
      <c r="A3974" s="162">
        <v>42048</v>
      </c>
      <c r="B3974" s="162" t="s">
        <v>4167</v>
      </c>
      <c r="D3974" s="163">
        <v>17.2</v>
      </c>
      <c r="E3974" s="163" t="s">
        <v>195</v>
      </c>
      <c r="F3974" s="162">
        <v>2021</v>
      </c>
      <c r="G3974" s="164">
        <v>0</v>
      </c>
      <c r="H3974" s="164">
        <v>4</v>
      </c>
      <c r="I3974" s="164">
        <v>0</v>
      </c>
      <c r="J3974" s="164">
        <v>0</v>
      </c>
    </row>
    <row r="3975" spans="1:10" ht="14.5" x14ac:dyDescent="0.35">
      <c r="A3975" s="162">
        <v>42110</v>
      </c>
      <c r="B3975" s="162" t="s">
        <v>4168</v>
      </c>
      <c r="D3975" s="163">
        <v>1</v>
      </c>
      <c r="E3975" s="163" t="s">
        <v>195</v>
      </c>
      <c r="F3975" s="162">
        <v>2021</v>
      </c>
      <c r="G3975" s="164">
        <v>1041021</v>
      </c>
      <c r="H3975" s="164">
        <v>1041</v>
      </c>
      <c r="I3975" s="164">
        <v>41</v>
      </c>
      <c r="J3975" s="164">
        <v>95</v>
      </c>
    </row>
    <row r="3976" spans="1:10" ht="14.5" x14ac:dyDescent="0.35">
      <c r="A3976" s="162">
        <v>42110</v>
      </c>
      <c r="B3976" s="162" t="s">
        <v>4169</v>
      </c>
      <c r="D3976" s="163">
        <v>2.1</v>
      </c>
      <c r="E3976" s="163" t="s">
        <v>195</v>
      </c>
      <c r="F3976" s="162">
        <v>2021</v>
      </c>
      <c r="G3976" s="164">
        <v>5389602</v>
      </c>
      <c r="H3976" s="164">
        <v>5390</v>
      </c>
      <c r="I3976" s="164">
        <v>161</v>
      </c>
      <c r="J3976" s="164">
        <v>513</v>
      </c>
    </row>
    <row r="3977" spans="1:10" ht="14.5" x14ac:dyDescent="0.35">
      <c r="A3977" s="162">
        <v>42110</v>
      </c>
      <c r="B3977" s="162" t="s">
        <v>4170</v>
      </c>
      <c r="D3977" s="163">
        <v>19.100000000000001</v>
      </c>
      <c r="E3977" s="163" t="s">
        <v>195</v>
      </c>
      <c r="F3977" s="162">
        <v>2021</v>
      </c>
      <c r="G3977" s="164">
        <v>0</v>
      </c>
      <c r="H3977" s="164">
        <v>0</v>
      </c>
      <c r="I3977" s="164">
        <v>0</v>
      </c>
      <c r="J3977" s="164">
        <v>0</v>
      </c>
    </row>
    <row r="3978" spans="1:10" ht="14.5" x14ac:dyDescent="0.35">
      <c r="A3978" s="162">
        <v>42110</v>
      </c>
      <c r="B3978" s="162" t="s">
        <v>4171</v>
      </c>
      <c r="D3978" s="163">
        <v>19.2</v>
      </c>
      <c r="E3978" s="163" t="s">
        <v>195</v>
      </c>
      <c r="F3978" s="162">
        <v>2021</v>
      </c>
      <c r="G3978" s="164">
        <v>108</v>
      </c>
      <c r="H3978" s="164">
        <v>0</v>
      </c>
      <c r="I3978" s="164">
        <v>0</v>
      </c>
      <c r="J3978" s="164">
        <v>0</v>
      </c>
    </row>
    <row r="3979" spans="1:10" ht="14.5" x14ac:dyDescent="0.35">
      <c r="A3979" s="162">
        <v>42307</v>
      </c>
      <c r="B3979" s="162" t="s">
        <v>4172</v>
      </c>
      <c r="D3979" s="163">
        <v>5.2</v>
      </c>
      <c r="E3979" s="163" t="s">
        <v>195</v>
      </c>
      <c r="F3979" s="162">
        <v>2021</v>
      </c>
      <c r="G3979" s="164">
        <v>141566</v>
      </c>
      <c r="H3979" s="164">
        <v>9543</v>
      </c>
      <c r="I3979" s="164">
        <v>373</v>
      </c>
      <c r="J3979" s="164">
        <v>1063</v>
      </c>
    </row>
    <row r="3980" spans="1:10" ht="14.5" x14ac:dyDescent="0.35">
      <c r="A3980" s="162">
        <v>42307</v>
      </c>
      <c r="B3980" s="162" t="s">
        <v>4173</v>
      </c>
      <c r="D3980" s="163">
        <v>9</v>
      </c>
      <c r="E3980" s="163" t="s">
        <v>195</v>
      </c>
      <c r="F3980" s="162">
        <v>2021</v>
      </c>
      <c r="G3980" s="164">
        <v>2384914</v>
      </c>
      <c r="H3980" s="164">
        <v>19690</v>
      </c>
      <c r="I3980" s="164">
        <v>972</v>
      </c>
      <c r="J3980" s="164">
        <v>2934</v>
      </c>
    </row>
    <row r="3981" spans="1:10" ht="14.5" x14ac:dyDescent="0.35">
      <c r="A3981" s="162">
        <v>42307</v>
      </c>
      <c r="B3981" s="162" t="s">
        <v>4174</v>
      </c>
      <c r="D3981" s="163">
        <v>17.100000000000001</v>
      </c>
      <c r="E3981" s="163" t="s">
        <v>195</v>
      </c>
      <c r="F3981" s="162">
        <v>2021</v>
      </c>
      <c r="G3981" s="164">
        <v>48584142</v>
      </c>
      <c r="H3981" s="164">
        <v>525170</v>
      </c>
      <c r="I3981" s="164">
        <v>26068</v>
      </c>
      <c r="J3981" s="164">
        <v>80764</v>
      </c>
    </row>
    <row r="3982" spans="1:10" ht="14.5" x14ac:dyDescent="0.35">
      <c r="A3982" s="162">
        <v>42307</v>
      </c>
      <c r="B3982" s="162" t="s">
        <v>4175</v>
      </c>
      <c r="D3982" s="163">
        <v>17.2</v>
      </c>
      <c r="E3982" s="163" t="s">
        <v>195</v>
      </c>
      <c r="F3982" s="162">
        <v>2021</v>
      </c>
      <c r="G3982" s="164">
        <v>6090330</v>
      </c>
      <c r="H3982" s="164">
        <v>85914</v>
      </c>
      <c r="I3982" s="164">
        <v>9483</v>
      </c>
      <c r="J3982" s="164">
        <v>23421</v>
      </c>
    </row>
    <row r="3983" spans="1:10" ht="14.5" x14ac:dyDescent="0.35">
      <c r="A3983" s="162">
        <v>42307</v>
      </c>
      <c r="B3983" s="162" t="s">
        <v>4176</v>
      </c>
      <c r="D3983" s="163">
        <v>19.3</v>
      </c>
      <c r="E3983" s="163" t="s">
        <v>195</v>
      </c>
      <c r="F3983" s="162">
        <v>2021</v>
      </c>
      <c r="G3983" s="164">
        <v>40354</v>
      </c>
      <c r="H3983" s="164">
        <v>68057</v>
      </c>
      <c r="I3983" s="164">
        <v>1760</v>
      </c>
      <c r="J3983" s="164">
        <v>6355</v>
      </c>
    </row>
    <row r="3984" spans="1:10" ht="14.5" x14ac:dyDescent="0.35">
      <c r="A3984" s="162">
        <v>42307</v>
      </c>
      <c r="B3984" s="162" t="s">
        <v>4177</v>
      </c>
      <c r="D3984" s="163">
        <v>19.399999999999999</v>
      </c>
      <c r="E3984" s="163" t="s">
        <v>195</v>
      </c>
      <c r="F3984" s="162">
        <v>2021</v>
      </c>
      <c r="G3984" s="164">
        <v>6749134</v>
      </c>
      <c r="H3984" s="164">
        <v>0</v>
      </c>
      <c r="I3984" s="164">
        <v>0</v>
      </c>
      <c r="J3984" s="164">
        <v>0</v>
      </c>
    </row>
    <row r="3985" spans="1:10" ht="14.5" x14ac:dyDescent="0.35">
      <c r="A3985" s="162">
        <v>42307</v>
      </c>
      <c r="B3985" s="162" t="s">
        <v>4178</v>
      </c>
      <c r="D3985" s="163">
        <v>21.2</v>
      </c>
      <c r="E3985" s="163" t="s">
        <v>195</v>
      </c>
      <c r="F3985" s="162">
        <v>2021</v>
      </c>
      <c r="G3985" s="164">
        <v>1110454</v>
      </c>
      <c r="H3985" s="164">
        <v>11174</v>
      </c>
      <c r="I3985" s="164">
        <v>308</v>
      </c>
      <c r="J3985" s="164">
        <v>1038</v>
      </c>
    </row>
    <row r="3986" spans="1:10" ht="14.5" x14ac:dyDescent="0.35">
      <c r="A3986" s="162">
        <v>42376</v>
      </c>
      <c r="B3986" s="162" t="s">
        <v>4179</v>
      </c>
      <c r="D3986" s="163">
        <v>1</v>
      </c>
      <c r="E3986" s="163" t="s">
        <v>195</v>
      </c>
      <c r="F3986" s="162">
        <v>2021</v>
      </c>
      <c r="G3986" s="164">
        <v>52195</v>
      </c>
      <c r="H3986" s="164">
        <v>472</v>
      </c>
      <c r="I3986" s="164">
        <v>0</v>
      </c>
      <c r="J3986" s="164">
        <v>298</v>
      </c>
    </row>
    <row r="3987" spans="1:10" ht="14.5" x14ac:dyDescent="0.35">
      <c r="A3987" s="162">
        <v>42376</v>
      </c>
      <c r="B3987" s="162" t="s">
        <v>4180</v>
      </c>
      <c r="D3987" s="163">
        <v>2.1</v>
      </c>
      <c r="E3987" s="163" t="s">
        <v>195</v>
      </c>
      <c r="F3987" s="162">
        <v>2021</v>
      </c>
      <c r="G3987" s="164">
        <v>221542</v>
      </c>
      <c r="H3987" s="164">
        <v>710</v>
      </c>
      <c r="I3987" s="164">
        <v>0</v>
      </c>
      <c r="J3987" s="164">
        <v>447</v>
      </c>
    </row>
    <row r="3988" spans="1:10" ht="14.5" x14ac:dyDescent="0.35">
      <c r="A3988" s="162">
        <v>42376</v>
      </c>
      <c r="B3988" s="162" t="s">
        <v>4181</v>
      </c>
      <c r="D3988" s="163">
        <v>5.0999999999999996</v>
      </c>
      <c r="E3988" s="163" t="s">
        <v>195</v>
      </c>
      <c r="F3988" s="162">
        <v>2021</v>
      </c>
      <c r="G3988" s="164">
        <v>3730944</v>
      </c>
      <c r="H3988" s="164">
        <v>26669</v>
      </c>
      <c r="I3988" s="164">
        <v>0</v>
      </c>
      <c r="J3988" s="164">
        <v>16802</v>
      </c>
    </row>
    <row r="3989" spans="1:10" ht="14.5" x14ac:dyDescent="0.35">
      <c r="A3989" s="162">
        <v>42376</v>
      </c>
      <c r="B3989" s="162" t="s">
        <v>4182</v>
      </c>
      <c r="D3989" s="163">
        <v>5.2</v>
      </c>
      <c r="E3989" s="163" t="s">
        <v>195</v>
      </c>
      <c r="F3989" s="162">
        <v>2021</v>
      </c>
      <c r="G3989" s="164">
        <v>1860467</v>
      </c>
      <c r="H3989" s="164">
        <v>25214</v>
      </c>
      <c r="I3989" s="164">
        <v>0</v>
      </c>
      <c r="J3989" s="164">
        <v>15885</v>
      </c>
    </row>
    <row r="3990" spans="1:10" ht="14.5" x14ac:dyDescent="0.35">
      <c r="A3990" s="162">
        <v>42376</v>
      </c>
      <c r="B3990" s="162" t="s">
        <v>4183</v>
      </c>
      <c r="D3990" s="163">
        <v>9</v>
      </c>
      <c r="E3990" s="163" t="s">
        <v>195</v>
      </c>
      <c r="F3990" s="162">
        <v>2021</v>
      </c>
      <c r="G3990" s="164">
        <v>1048320</v>
      </c>
      <c r="H3990" s="164">
        <v>7935</v>
      </c>
      <c r="I3990" s="164">
        <v>0</v>
      </c>
      <c r="J3990" s="164">
        <v>4999</v>
      </c>
    </row>
    <row r="3991" spans="1:10" ht="14.5" x14ac:dyDescent="0.35">
      <c r="A3991" s="162">
        <v>42376</v>
      </c>
      <c r="B3991" s="162" t="s">
        <v>4184</v>
      </c>
      <c r="D3991" s="163">
        <v>17.100000000000001</v>
      </c>
      <c r="E3991" s="163" t="s">
        <v>195</v>
      </c>
      <c r="F3991" s="162">
        <v>2021</v>
      </c>
      <c r="G3991" s="164">
        <v>630352</v>
      </c>
      <c r="H3991" s="164">
        <v>5063</v>
      </c>
      <c r="I3991" s="164">
        <v>0</v>
      </c>
      <c r="J3991" s="164">
        <v>3190</v>
      </c>
    </row>
    <row r="3992" spans="1:10" ht="14.5" x14ac:dyDescent="0.35">
      <c r="A3992" s="162">
        <v>42376</v>
      </c>
      <c r="B3992" s="162" t="s">
        <v>4185</v>
      </c>
      <c r="D3992" s="163">
        <v>17.2</v>
      </c>
      <c r="E3992" s="163" t="s">
        <v>195</v>
      </c>
      <c r="F3992" s="162">
        <v>2021</v>
      </c>
      <c r="G3992" s="164">
        <v>10553</v>
      </c>
      <c r="H3992" s="164">
        <v>444</v>
      </c>
      <c r="I3992" s="164">
        <v>0</v>
      </c>
      <c r="J3992" s="164">
        <v>280</v>
      </c>
    </row>
    <row r="3993" spans="1:10" ht="14.5" x14ac:dyDescent="0.35">
      <c r="A3993" s="162">
        <v>42376</v>
      </c>
      <c r="B3993" s="162" t="s">
        <v>4186</v>
      </c>
      <c r="D3993" s="163">
        <v>18</v>
      </c>
      <c r="E3993" s="163" t="s">
        <v>195</v>
      </c>
      <c r="F3993" s="162">
        <v>2021</v>
      </c>
      <c r="G3993" s="164">
        <v>40437</v>
      </c>
      <c r="H3993" s="164">
        <v>445</v>
      </c>
      <c r="I3993" s="164">
        <v>0</v>
      </c>
      <c r="J3993" s="164">
        <v>280</v>
      </c>
    </row>
    <row r="3994" spans="1:10" ht="14.5" x14ac:dyDescent="0.35">
      <c r="A3994" s="162">
        <v>42376</v>
      </c>
      <c r="B3994" s="162" t="s">
        <v>4187</v>
      </c>
      <c r="D3994" s="163">
        <v>19.3</v>
      </c>
      <c r="E3994" s="163" t="s">
        <v>195</v>
      </c>
      <c r="F3994" s="162">
        <v>2021</v>
      </c>
      <c r="G3994" s="164">
        <v>5113</v>
      </c>
      <c r="H3994" s="164">
        <v>29603</v>
      </c>
      <c r="I3994" s="164">
        <v>0</v>
      </c>
      <c r="J3994" s="164">
        <v>18651</v>
      </c>
    </row>
    <row r="3995" spans="1:10" ht="14.5" x14ac:dyDescent="0.35">
      <c r="A3995" s="162">
        <v>42376</v>
      </c>
      <c r="B3995" s="162" t="s">
        <v>4188</v>
      </c>
      <c r="D3995" s="163">
        <v>19.399999999999999</v>
      </c>
      <c r="E3995" s="163" t="s">
        <v>195</v>
      </c>
      <c r="F3995" s="162">
        <v>2021</v>
      </c>
      <c r="G3995" s="164">
        <v>2044984</v>
      </c>
      <c r="H3995" s="164">
        <v>0</v>
      </c>
      <c r="I3995" s="164">
        <v>0</v>
      </c>
      <c r="J3995" s="164">
        <v>0</v>
      </c>
    </row>
    <row r="3996" spans="1:10" ht="14.5" x14ac:dyDescent="0.35">
      <c r="A3996" s="162">
        <v>42376</v>
      </c>
      <c r="B3996" s="162" t="s">
        <v>4189</v>
      </c>
      <c r="D3996" s="163">
        <v>21.2</v>
      </c>
      <c r="E3996" s="163" t="s">
        <v>195</v>
      </c>
      <c r="F3996" s="162">
        <v>2021</v>
      </c>
      <c r="G3996" s="164">
        <v>573799</v>
      </c>
      <c r="H3996" s="164">
        <v>4218</v>
      </c>
      <c r="I3996" s="164">
        <v>0</v>
      </c>
      <c r="J3996" s="164">
        <v>2658</v>
      </c>
    </row>
    <row r="3997" spans="1:10" ht="14.5" x14ac:dyDescent="0.35">
      <c r="A3997" s="162">
        <v>42390</v>
      </c>
      <c r="B3997" s="162" t="s">
        <v>4190</v>
      </c>
      <c r="D3997" s="163">
        <v>1</v>
      </c>
      <c r="E3997" s="163" t="s">
        <v>195</v>
      </c>
      <c r="F3997" s="162">
        <v>2021</v>
      </c>
      <c r="G3997" s="164">
        <v>937096</v>
      </c>
      <c r="H3997" s="164">
        <v>6342</v>
      </c>
      <c r="I3997" s="164">
        <v>116</v>
      </c>
      <c r="J3997" s="164">
        <v>147</v>
      </c>
    </row>
    <row r="3998" spans="1:10" ht="14.5" x14ac:dyDescent="0.35">
      <c r="A3998" s="162">
        <v>42390</v>
      </c>
      <c r="B3998" s="162" t="s">
        <v>4191</v>
      </c>
      <c r="D3998" s="163">
        <v>2.1</v>
      </c>
      <c r="E3998" s="163" t="s">
        <v>195</v>
      </c>
      <c r="F3998" s="162">
        <v>2021</v>
      </c>
      <c r="G3998" s="164">
        <v>108145</v>
      </c>
      <c r="H3998" s="164">
        <v>3015</v>
      </c>
      <c r="I3998" s="164">
        <v>55</v>
      </c>
      <c r="J3998" s="164">
        <v>70</v>
      </c>
    </row>
    <row r="3999" spans="1:10" ht="14.5" x14ac:dyDescent="0.35">
      <c r="A3999" s="162">
        <v>42390</v>
      </c>
      <c r="B3999" s="162" t="s">
        <v>4192</v>
      </c>
      <c r="D3999" s="163">
        <v>4</v>
      </c>
      <c r="E3999" s="163" t="s">
        <v>195</v>
      </c>
      <c r="F3999" s="162">
        <v>2021</v>
      </c>
      <c r="G3999" s="164">
        <v>78767656</v>
      </c>
      <c r="H3999" s="164">
        <v>326760</v>
      </c>
      <c r="I3999" s="164">
        <v>5967</v>
      </c>
      <c r="J3999" s="164">
        <v>7590</v>
      </c>
    </row>
    <row r="4000" spans="1:10" ht="14.5" x14ac:dyDescent="0.35">
      <c r="A4000" s="162">
        <v>42390</v>
      </c>
      <c r="B4000" s="162" t="s">
        <v>4193</v>
      </c>
      <c r="D4000" s="163">
        <v>5.0999999999999996</v>
      </c>
      <c r="E4000" s="163" t="s">
        <v>195</v>
      </c>
      <c r="F4000" s="162">
        <v>2021</v>
      </c>
      <c r="G4000" s="164">
        <v>26885657</v>
      </c>
      <c r="H4000" s="164">
        <v>298332</v>
      </c>
      <c r="I4000" s="164">
        <v>5448</v>
      </c>
      <c r="J4000" s="164">
        <v>6930</v>
      </c>
    </row>
    <row r="4001" spans="1:10" ht="14.5" x14ac:dyDescent="0.35">
      <c r="A4001" s="162">
        <v>42390</v>
      </c>
      <c r="B4001" s="162" t="s">
        <v>4194</v>
      </c>
      <c r="D4001" s="163">
        <v>5.2</v>
      </c>
      <c r="E4001" s="163" t="s">
        <v>195</v>
      </c>
      <c r="F4001" s="162">
        <v>2021</v>
      </c>
      <c r="G4001" s="164">
        <v>12173949</v>
      </c>
      <c r="H4001" s="164">
        <v>193098</v>
      </c>
      <c r="I4001" s="164">
        <v>3526</v>
      </c>
      <c r="J4001" s="164">
        <v>4485</v>
      </c>
    </row>
    <row r="4002" spans="1:10" ht="14.5" x14ac:dyDescent="0.35">
      <c r="A4002" s="162">
        <v>42390</v>
      </c>
      <c r="B4002" s="162" t="s">
        <v>4195</v>
      </c>
      <c r="D4002" s="163">
        <v>9</v>
      </c>
      <c r="E4002" s="163" t="s">
        <v>195</v>
      </c>
      <c r="F4002" s="162">
        <v>2021</v>
      </c>
      <c r="G4002" s="164">
        <v>1400352</v>
      </c>
      <c r="H4002" s="164">
        <v>12804</v>
      </c>
      <c r="I4002" s="164">
        <v>234</v>
      </c>
      <c r="J4002" s="164">
        <v>297</v>
      </c>
    </row>
    <row r="4003" spans="1:10" ht="14.5" x14ac:dyDescent="0.35">
      <c r="A4003" s="162">
        <v>42390</v>
      </c>
      <c r="B4003" s="162" t="s">
        <v>4196</v>
      </c>
      <c r="D4003" s="163">
        <v>17.100000000000001</v>
      </c>
      <c r="E4003" s="163" t="s">
        <v>195</v>
      </c>
      <c r="F4003" s="162">
        <v>2021</v>
      </c>
      <c r="G4003" s="164">
        <v>5205064</v>
      </c>
      <c r="H4003" s="164">
        <v>43116</v>
      </c>
      <c r="I4003" s="164">
        <v>787</v>
      </c>
      <c r="J4003" s="164">
        <v>1001</v>
      </c>
    </row>
    <row r="4004" spans="1:10" ht="14.5" x14ac:dyDescent="0.35">
      <c r="A4004" s="162">
        <v>42390</v>
      </c>
      <c r="B4004" s="162" t="s">
        <v>4197</v>
      </c>
      <c r="D4004" s="163">
        <v>17.2</v>
      </c>
      <c r="E4004" s="163" t="s">
        <v>195</v>
      </c>
      <c r="F4004" s="162">
        <v>2021</v>
      </c>
      <c r="G4004" s="164">
        <v>2937044</v>
      </c>
      <c r="H4004" s="164">
        <v>17425</v>
      </c>
      <c r="I4004" s="164">
        <v>318</v>
      </c>
      <c r="J4004" s="164">
        <v>405</v>
      </c>
    </row>
    <row r="4005" spans="1:10" ht="14.5" x14ac:dyDescent="0.35">
      <c r="A4005" s="162">
        <v>42390</v>
      </c>
      <c r="B4005" s="162" t="s">
        <v>4198</v>
      </c>
      <c r="D4005" s="163">
        <v>19.3</v>
      </c>
      <c r="E4005" s="163" t="s">
        <v>195</v>
      </c>
      <c r="F4005" s="162">
        <v>2021</v>
      </c>
      <c r="G4005" s="164">
        <v>117263</v>
      </c>
      <c r="H4005" s="164">
        <v>340702</v>
      </c>
      <c r="I4005" s="164">
        <v>6222</v>
      </c>
      <c r="J4005" s="164">
        <v>7914</v>
      </c>
    </row>
    <row r="4006" spans="1:10" ht="14.5" x14ac:dyDescent="0.35">
      <c r="A4006" s="162">
        <v>42390</v>
      </c>
      <c r="B4006" s="162" t="s">
        <v>4199</v>
      </c>
      <c r="D4006" s="163">
        <v>19.399999999999999</v>
      </c>
      <c r="E4006" s="163" t="s">
        <v>195</v>
      </c>
      <c r="F4006" s="162">
        <v>2021</v>
      </c>
      <c r="G4006" s="164">
        <v>31217081</v>
      </c>
      <c r="H4006" s="164">
        <v>0</v>
      </c>
      <c r="I4006" s="164">
        <v>0</v>
      </c>
      <c r="J4006" s="164">
        <v>0</v>
      </c>
    </row>
    <row r="4007" spans="1:10" ht="14.5" x14ac:dyDescent="0.35">
      <c r="A4007" s="162">
        <v>42390</v>
      </c>
      <c r="B4007" s="162" t="s">
        <v>4200</v>
      </c>
      <c r="D4007" s="163">
        <v>21.2</v>
      </c>
      <c r="E4007" s="163" t="s">
        <v>195</v>
      </c>
      <c r="F4007" s="162">
        <v>2021</v>
      </c>
      <c r="G4007" s="164">
        <v>8224214</v>
      </c>
      <c r="H4007" s="164">
        <v>93158</v>
      </c>
      <c r="I4007" s="164">
        <v>1701</v>
      </c>
      <c r="J4007" s="164">
        <v>2164</v>
      </c>
    </row>
    <row r="4008" spans="1:10" ht="14.5" x14ac:dyDescent="0.35">
      <c r="A4008" s="162">
        <v>42404</v>
      </c>
      <c r="B4008" s="162" t="s">
        <v>4201</v>
      </c>
      <c r="D4008" s="163">
        <v>4</v>
      </c>
      <c r="E4008" s="163" t="s">
        <v>195</v>
      </c>
      <c r="F4008" s="162">
        <v>2021</v>
      </c>
      <c r="G4008" s="164">
        <v>196278185</v>
      </c>
      <c r="H4008" s="164">
        <v>969240</v>
      </c>
      <c r="I4008" s="164">
        <v>169211</v>
      </c>
      <c r="J4008" s="164">
        <v>46164</v>
      </c>
    </row>
    <row r="4009" spans="1:10" ht="14.5" x14ac:dyDescent="0.35">
      <c r="A4009" s="162">
        <v>42404</v>
      </c>
      <c r="B4009" s="162" t="s">
        <v>4202</v>
      </c>
      <c r="D4009" s="163">
        <v>9</v>
      </c>
      <c r="E4009" s="163" t="s">
        <v>195</v>
      </c>
      <c r="F4009" s="162">
        <v>2021</v>
      </c>
      <c r="G4009" s="164">
        <v>1549242</v>
      </c>
      <c r="H4009" s="164">
        <v>10879</v>
      </c>
      <c r="I4009" s="164">
        <v>0</v>
      </c>
      <c r="J4009" s="164">
        <v>0</v>
      </c>
    </row>
    <row r="4010" spans="1:10" ht="14.5" x14ac:dyDescent="0.35">
      <c r="A4010" s="162">
        <v>42404</v>
      </c>
      <c r="B4010" s="162" t="s">
        <v>4203</v>
      </c>
      <c r="D4010" s="163">
        <v>17.100000000000001</v>
      </c>
      <c r="E4010" s="163" t="s">
        <v>195</v>
      </c>
      <c r="F4010" s="162">
        <v>2021</v>
      </c>
      <c r="G4010" s="164">
        <v>32476325</v>
      </c>
      <c r="H4010" s="164">
        <v>312983</v>
      </c>
      <c r="I4010" s="164">
        <v>14943</v>
      </c>
      <c r="J4010" s="164">
        <v>33820</v>
      </c>
    </row>
    <row r="4011" spans="1:10" ht="14.5" x14ac:dyDescent="0.35">
      <c r="A4011" s="162">
        <v>42404</v>
      </c>
      <c r="B4011" s="162" t="s">
        <v>4204</v>
      </c>
      <c r="D4011" s="163">
        <v>17.2</v>
      </c>
      <c r="E4011" s="163" t="s">
        <v>195</v>
      </c>
      <c r="F4011" s="162">
        <v>2021</v>
      </c>
      <c r="G4011" s="164">
        <v>7037</v>
      </c>
      <c r="H4011" s="164">
        <v>536</v>
      </c>
      <c r="I4011" s="164">
        <v>0</v>
      </c>
      <c r="J4011" s="164">
        <v>-6</v>
      </c>
    </row>
    <row r="4012" spans="1:10" ht="14.5" x14ac:dyDescent="0.35">
      <c r="A4012" s="162">
        <v>42404</v>
      </c>
      <c r="B4012" s="162" t="s">
        <v>4205</v>
      </c>
      <c r="D4012" s="163">
        <v>18</v>
      </c>
      <c r="E4012" s="163" t="s">
        <v>195</v>
      </c>
      <c r="F4012" s="162">
        <v>2021</v>
      </c>
      <c r="G4012" s="164">
        <v>594525</v>
      </c>
      <c r="H4012" s="164">
        <v>7926</v>
      </c>
      <c r="I4012" s="164">
        <v>0</v>
      </c>
      <c r="J4012" s="164">
        <v>0</v>
      </c>
    </row>
    <row r="4013" spans="1:10" ht="14.5" x14ac:dyDescent="0.35">
      <c r="A4013" s="162">
        <v>42404</v>
      </c>
      <c r="B4013" s="162" t="s">
        <v>4206</v>
      </c>
      <c r="D4013" s="163">
        <v>19.3</v>
      </c>
      <c r="E4013" s="163" t="s">
        <v>195</v>
      </c>
      <c r="F4013" s="162">
        <v>2021</v>
      </c>
      <c r="G4013" s="164">
        <v>17916</v>
      </c>
      <c r="H4013" s="164">
        <v>63345</v>
      </c>
      <c r="I4013" s="164">
        <v>3383</v>
      </c>
      <c r="J4013" s="164">
        <v>5800</v>
      </c>
    </row>
    <row r="4014" spans="1:10" ht="14.5" x14ac:dyDescent="0.35">
      <c r="A4014" s="162">
        <v>42404</v>
      </c>
      <c r="B4014" s="162" t="s">
        <v>4207</v>
      </c>
      <c r="D4014" s="163">
        <v>19.399999999999999</v>
      </c>
      <c r="E4014" s="163" t="s">
        <v>195</v>
      </c>
      <c r="F4014" s="162">
        <v>2021</v>
      </c>
      <c r="G4014" s="164">
        <v>6419558</v>
      </c>
      <c r="H4014" s="164">
        <v>0</v>
      </c>
      <c r="I4014" s="164">
        <v>0</v>
      </c>
      <c r="J4014" s="164">
        <v>0</v>
      </c>
    </row>
    <row r="4015" spans="1:10" ht="14.5" x14ac:dyDescent="0.35">
      <c r="A4015" s="162">
        <v>42404</v>
      </c>
      <c r="B4015" s="162" t="s">
        <v>4208</v>
      </c>
      <c r="D4015" s="163">
        <v>21.2</v>
      </c>
      <c r="E4015" s="163" t="s">
        <v>195</v>
      </c>
      <c r="F4015" s="162">
        <v>2021</v>
      </c>
      <c r="G4015" s="164">
        <v>1495564</v>
      </c>
      <c r="H4015" s="164">
        <v>12844</v>
      </c>
      <c r="I4015" s="164">
        <v>988</v>
      </c>
      <c r="J4015" s="164">
        <v>1252</v>
      </c>
    </row>
    <row r="4016" spans="1:10" ht="14.5" x14ac:dyDescent="0.35">
      <c r="A4016" s="162">
        <v>42447</v>
      </c>
      <c r="B4016" s="162" t="s">
        <v>4209</v>
      </c>
      <c r="D4016" s="163">
        <v>19.100000000000001</v>
      </c>
      <c r="E4016" s="163" t="s">
        <v>195</v>
      </c>
      <c r="F4016" s="162">
        <v>2021</v>
      </c>
      <c r="G4016" s="164">
        <v>35954</v>
      </c>
      <c r="H4016" s="164">
        <v>32655</v>
      </c>
      <c r="I4016" s="164">
        <v>1072</v>
      </c>
      <c r="J4016" s="164">
        <v>2253</v>
      </c>
    </row>
    <row r="4017" spans="1:10" ht="14.5" x14ac:dyDescent="0.35">
      <c r="A4017" s="162">
        <v>42447</v>
      </c>
      <c r="B4017" s="162" t="s">
        <v>4210</v>
      </c>
      <c r="D4017" s="163">
        <v>19.2</v>
      </c>
      <c r="E4017" s="163" t="s">
        <v>195</v>
      </c>
      <c r="F4017" s="162">
        <v>2021</v>
      </c>
      <c r="G4017" s="164">
        <v>632104</v>
      </c>
      <c r="H4017" s="164">
        <v>0</v>
      </c>
      <c r="I4017" s="164">
        <v>0</v>
      </c>
      <c r="J4017" s="164">
        <v>0</v>
      </c>
    </row>
    <row r="4018" spans="1:10" ht="14.5" x14ac:dyDescent="0.35">
      <c r="A4018" s="162">
        <v>42447</v>
      </c>
      <c r="B4018" s="162" t="s">
        <v>4211</v>
      </c>
      <c r="D4018" s="163">
        <v>21.1</v>
      </c>
      <c r="E4018" s="163" t="s">
        <v>195</v>
      </c>
      <c r="F4018" s="162">
        <v>2021</v>
      </c>
      <c r="G4018" s="164">
        <v>1617343</v>
      </c>
      <c r="H4018" s="164">
        <v>64486</v>
      </c>
      <c r="I4018" s="164">
        <v>2117</v>
      </c>
      <c r="J4018" s="164">
        <v>4448</v>
      </c>
    </row>
    <row r="4019" spans="1:10" ht="14.5" x14ac:dyDescent="0.35">
      <c r="A4019" s="162">
        <v>42552</v>
      </c>
      <c r="B4019" s="162" t="s">
        <v>4212</v>
      </c>
      <c r="D4019" s="163">
        <v>2.1</v>
      </c>
      <c r="E4019" s="163" t="s">
        <v>195</v>
      </c>
      <c r="F4019" s="162">
        <v>2021</v>
      </c>
      <c r="G4019" s="164">
        <v>302</v>
      </c>
      <c r="H4019" s="164">
        <v>100</v>
      </c>
      <c r="I4019" s="164">
        <v>3</v>
      </c>
      <c r="J4019" s="164">
        <v>7</v>
      </c>
    </row>
    <row r="4020" spans="1:10" ht="14.5" x14ac:dyDescent="0.35">
      <c r="A4020" s="162">
        <v>42552</v>
      </c>
      <c r="B4020" s="162" t="s">
        <v>4213</v>
      </c>
      <c r="D4020" s="163">
        <v>5.0999999999999996</v>
      </c>
      <c r="E4020" s="163" t="s">
        <v>195</v>
      </c>
      <c r="F4020" s="162">
        <v>2021</v>
      </c>
      <c r="G4020" s="164">
        <v>3124706</v>
      </c>
      <c r="H4020" s="164">
        <v>40527</v>
      </c>
      <c r="I4020" s="164">
        <v>1424</v>
      </c>
      <c r="J4020" s="164">
        <v>2146</v>
      </c>
    </row>
    <row r="4021" spans="1:10" ht="14.5" x14ac:dyDescent="0.35">
      <c r="A4021" s="162">
        <v>42552</v>
      </c>
      <c r="B4021" s="162" t="s">
        <v>4214</v>
      </c>
      <c r="D4021" s="163">
        <v>5.2</v>
      </c>
      <c r="E4021" s="163" t="s">
        <v>195</v>
      </c>
      <c r="F4021" s="162">
        <v>2021</v>
      </c>
      <c r="G4021" s="164">
        <v>2555689</v>
      </c>
      <c r="H4021" s="164">
        <v>46567</v>
      </c>
      <c r="I4021" s="164">
        <v>1629</v>
      </c>
      <c r="J4021" s="164">
        <v>2912</v>
      </c>
    </row>
    <row r="4022" spans="1:10" ht="14.5" x14ac:dyDescent="0.35">
      <c r="A4022" s="162">
        <v>42552</v>
      </c>
      <c r="B4022" s="162" t="s">
        <v>4215</v>
      </c>
      <c r="D4022" s="163">
        <v>9</v>
      </c>
      <c r="E4022" s="163" t="s">
        <v>195</v>
      </c>
      <c r="F4022" s="162">
        <v>2021</v>
      </c>
      <c r="G4022" s="164">
        <v>4257447</v>
      </c>
      <c r="H4022" s="164">
        <v>24371</v>
      </c>
      <c r="I4022" s="164">
        <v>848</v>
      </c>
      <c r="J4022" s="164">
        <v>15</v>
      </c>
    </row>
    <row r="4023" spans="1:10" ht="14.5" x14ac:dyDescent="0.35">
      <c r="A4023" s="162">
        <v>42552</v>
      </c>
      <c r="B4023" s="162" t="s">
        <v>4216</v>
      </c>
      <c r="D4023" s="163">
        <v>19.3</v>
      </c>
      <c r="E4023" s="163" t="s">
        <v>195</v>
      </c>
      <c r="F4023" s="162">
        <v>2021</v>
      </c>
      <c r="G4023" s="164">
        <v>10675</v>
      </c>
      <c r="H4023" s="164">
        <v>22062</v>
      </c>
      <c r="I4023" s="164">
        <v>7</v>
      </c>
      <c r="J4023" s="164">
        <v>1551</v>
      </c>
    </row>
    <row r="4024" spans="1:10" ht="14.5" x14ac:dyDescent="0.35">
      <c r="A4024" s="162">
        <v>42552</v>
      </c>
      <c r="B4024" s="162" t="s">
        <v>4217</v>
      </c>
      <c r="D4024" s="163">
        <v>19.399999999999999</v>
      </c>
      <c r="E4024" s="163" t="s">
        <v>195</v>
      </c>
      <c r="F4024" s="162">
        <v>2021</v>
      </c>
      <c r="G4024" s="164">
        <v>1974315</v>
      </c>
      <c r="H4024" s="164">
        <v>0</v>
      </c>
      <c r="I4024" s="164">
        <v>0</v>
      </c>
      <c r="J4024" s="164">
        <v>0</v>
      </c>
    </row>
    <row r="4025" spans="1:10" ht="14.5" x14ac:dyDescent="0.35">
      <c r="A4025" s="162">
        <v>42552</v>
      </c>
      <c r="B4025" s="162" t="s">
        <v>4218</v>
      </c>
      <c r="D4025" s="163">
        <v>21.2</v>
      </c>
      <c r="E4025" s="163" t="s">
        <v>195</v>
      </c>
      <c r="F4025" s="162">
        <v>2021</v>
      </c>
      <c r="G4025" s="164">
        <v>408091</v>
      </c>
      <c r="H4025" s="164">
        <v>5146</v>
      </c>
      <c r="I4025" s="164">
        <v>0</v>
      </c>
      <c r="J4025" s="164">
        <v>357</v>
      </c>
    </row>
    <row r="4026" spans="1:10" ht="14.5" x14ac:dyDescent="0.35">
      <c r="A4026" s="162">
        <v>42552</v>
      </c>
      <c r="B4026" s="162" t="s">
        <v>4219</v>
      </c>
      <c r="D4026" s="163">
        <v>23</v>
      </c>
      <c r="E4026" s="163" t="s">
        <v>195</v>
      </c>
      <c r="F4026" s="162">
        <v>2021</v>
      </c>
      <c r="G4026" s="164">
        <v>167386</v>
      </c>
      <c r="H4026" s="164">
        <v>1253</v>
      </c>
      <c r="I4026" s="164">
        <v>0</v>
      </c>
      <c r="J4026" s="164">
        <v>80</v>
      </c>
    </row>
    <row r="4027" spans="1:10" ht="14.5" x14ac:dyDescent="0.35">
      <c r="A4027" s="162">
        <v>42579</v>
      </c>
      <c r="B4027" s="162" t="s">
        <v>4220</v>
      </c>
      <c r="D4027" s="163">
        <v>1</v>
      </c>
      <c r="E4027" s="163" t="s">
        <v>195</v>
      </c>
      <c r="F4027" s="162">
        <v>2021</v>
      </c>
      <c r="G4027" s="164">
        <v>1093620</v>
      </c>
      <c r="H4027" s="164">
        <v>11713</v>
      </c>
      <c r="I4027" s="164">
        <v>445</v>
      </c>
      <c r="J4027" s="164">
        <v>963</v>
      </c>
    </row>
    <row r="4028" spans="1:10" ht="14.5" x14ac:dyDescent="0.35">
      <c r="A4028" s="162">
        <v>42579</v>
      </c>
      <c r="B4028" s="162" t="s">
        <v>4221</v>
      </c>
      <c r="D4028" s="163">
        <v>2.1</v>
      </c>
      <c r="E4028" s="163" t="s">
        <v>195</v>
      </c>
      <c r="F4028" s="162">
        <v>2021</v>
      </c>
      <c r="G4028" s="164">
        <v>4129409</v>
      </c>
      <c r="H4028" s="164">
        <v>16101</v>
      </c>
      <c r="I4028" s="164">
        <v>600</v>
      </c>
      <c r="J4028" s="164">
        <v>1559</v>
      </c>
    </row>
    <row r="4029" spans="1:10" ht="14.5" x14ac:dyDescent="0.35">
      <c r="A4029" s="162">
        <v>42579</v>
      </c>
      <c r="B4029" s="162" t="s">
        <v>4222</v>
      </c>
      <c r="D4029" s="163">
        <v>4</v>
      </c>
      <c r="E4029" s="163" t="s">
        <v>195</v>
      </c>
      <c r="F4029" s="162">
        <v>2021</v>
      </c>
      <c r="G4029" s="164">
        <v>9936742</v>
      </c>
      <c r="H4029" s="164">
        <v>100062</v>
      </c>
      <c r="I4029" s="164">
        <v>3806</v>
      </c>
      <c r="J4029" s="164">
        <v>8946</v>
      </c>
    </row>
    <row r="4030" spans="1:10" ht="14.5" x14ac:dyDescent="0.35">
      <c r="A4030" s="162">
        <v>42579</v>
      </c>
      <c r="B4030" s="162" t="s">
        <v>4223</v>
      </c>
      <c r="D4030" s="163">
        <v>5.0999999999999996</v>
      </c>
      <c r="E4030" s="163" t="s">
        <v>195</v>
      </c>
      <c r="F4030" s="162">
        <v>2021</v>
      </c>
      <c r="G4030" s="164">
        <v>20145933</v>
      </c>
      <c r="H4030" s="164">
        <v>51199</v>
      </c>
      <c r="I4030" s="164">
        <v>1438</v>
      </c>
      <c r="J4030" s="164">
        <v>6333</v>
      </c>
    </row>
    <row r="4031" spans="1:10" ht="14.5" x14ac:dyDescent="0.35">
      <c r="A4031" s="162">
        <v>42579</v>
      </c>
      <c r="B4031" s="162" t="s">
        <v>4224</v>
      </c>
      <c r="D4031" s="163">
        <v>5.2</v>
      </c>
      <c r="E4031" s="163" t="s">
        <v>195</v>
      </c>
      <c r="F4031" s="162">
        <v>2021</v>
      </c>
      <c r="G4031" s="164">
        <v>11305817</v>
      </c>
      <c r="H4031" s="164">
        <v>39099</v>
      </c>
      <c r="I4031" s="164">
        <v>1176</v>
      </c>
      <c r="J4031" s="164">
        <v>4953</v>
      </c>
    </row>
    <row r="4032" spans="1:10" ht="14.5" x14ac:dyDescent="0.35">
      <c r="A4032" s="162">
        <v>42579</v>
      </c>
      <c r="B4032" s="162" t="s">
        <v>4225</v>
      </c>
      <c r="D4032" s="163">
        <v>9</v>
      </c>
      <c r="E4032" s="163" t="s">
        <v>195</v>
      </c>
      <c r="F4032" s="162">
        <v>2021</v>
      </c>
      <c r="G4032" s="164">
        <v>5002385</v>
      </c>
      <c r="H4032" s="164">
        <v>26546</v>
      </c>
      <c r="I4032" s="164">
        <v>962</v>
      </c>
      <c r="J4032" s="164">
        <v>3256</v>
      </c>
    </row>
    <row r="4033" spans="1:10" ht="14.5" x14ac:dyDescent="0.35">
      <c r="A4033" s="162">
        <v>42579</v>
      </c>
      <c r="B4033" s="162" t="s">
        <v>4226</v>
      </c>
      <c r="D4033" s="163">
        <v>17.100000000000001</v>
      </c>
      <c r="E4033" s="163" t="s">
        <v>195</v>
      </c>
      <c r="F4033" s="162">
        <v>2021</v>
      </c>
      <c r="G4033" s="164">
        <v>3212622</v>
      </c>
      <c r="H4033" s="164">
        <v>28827</v>
      </c>
      <c r="I4033" s="164">
        <v>960</v>
      </c>
      <c r="J4033" s="164">
        <v>3735</v>
      </c>
    </row>
    <row r="4034" spans="1:10" ht="14.5" x14ac:dyDescent="0.35">
      <c r="A4034" s="162">
        <v>42579</v>
      </c>
      <c r="B4034" s="162" t="s">
        <v>4227</v>
      </c>
      <c r="D4034" s="163">
        <v>17.2</v>
      </c>
      <c r="E4034" s="163" t="s">
        <v>195</v>
      </c>
      <c r="F4034" s="162">
        <v>2021</v>
      </c>
      <c r="G4034" s="164">
        <v>114825</v>
      </c>
      <c r="H4034" s="164">
        <v>3977</v>
      </c>
      <c r="I4034" s="164">
        <v>101</v>
      </c>
      <c r="J4034" s="164">
        <v>420</v>
      </c>
    </row>
    <row r="4035" spans="1:10" ht="14.5" x14ac:dyDescent="0.35">
      <c r="A4035" s="162">
        <v>42579</v>
      </c>
      <c r="B4035" s="162" t="s">
        <v>4228</v>
      </c>
      <c r="D4035" s="163">
        <v>18</v>
      </c>
      <c r="E4035" s="163" t="s">
        <v>195</v>
      </c>
      <c r="F4035" s="162">
        <v>2021</v>
      </c>
      <c r="G4035" s="164">
        <v>854832</v>
      </c>
      <c r="H4035" s="164">
        <v>3129</v>
      </c>
      <c r="I4035" s="164">
        <v>91</v>
      </c>
      <c r="J4035" s="164">
        <v>378</v>
      </c>
    </row>
    <row r="4036" spans="1:10" ht="14.5" x14ac:dyDescent="0.35">
      <c r="A4036" s="162">
        <v>42579</v>
      </c>
      <c r="B4036" s="162" t="s">
        <v>4229</v>
      </c>
      <c r="D4036" s="163">
        <v>19.100000000000001</v>
      </c>
      <c r="E4036" s="163" t="s">
        <v>195</v>
      </c>
      <c r="F4036" s="162">
        <v>2021</v>
      </c>
      <c r="G4036" s="164">
        <v>238146</v>
      </c>
      <c r="H4036" s="164">
        <v>113437</v>
      </c>
      <c r="I4036" s="164">
        <v>4645</v>
      </c>
      <c r="J4036" s="164">
        <v>9509</v>
      </c>
    </row>
    <row r="4037" spans="1:10" ht="14.5" x14ac:dyDescent="0.35">
      <c r="A4037" s="162">
        <v>42579</v>
      </c>
      <c r="B4037" s="162" t="s">
        <v>4230</v>
      </c>
      <c r="D4037" s="163">
        <v>19.2</v>
      </c>
      <c r="E4037" s="163" t="s">
        <v>195</v>
      </c>
      <c r="F4037" s="162">
        <v>2021</v>
      </c>
      <c r="G4037" s="164">
        <v>4146092</v>
      </c>
      <c r="H4037" s="164">
        <v>0</v>
      </c>
      <c r="I4037" s="164">
        <v>0</v>
      </c>
      <c r="J4037" s="164">
        <v>0</v>
      </c>
    </row>
    <row r="4038" spans="1:10" ht="14.5" x14ac:dyDescent="0.35">
      <c r="A4038" s="162">
        <v>42579</v>
      </c>
      <c r="B4038" s="162" t="s">
        <v>4231</v>
      </c>
      <c r="D4038" s="163">
        <v>19.3</v>
      </c>
      <c r="E4038" s="163" t="s">
        <v>195</v>
      </c>
      <c r="F4038" s="162">
        <v>2021</v>
      </c>
      <c r="G4038" s="164">
        <v>117010</v>
      </c>
      <c r="H4038" s="164">
        <v>61228</v>
      </c>
      <c r="I4038" s="164">
        <v>1570</v>
      </c>
      <c r="J4038" s="164">
        <v>8336</v>
      </c>
    </row>
    <row r="4039" spans="1:10" ht="14.5" x14ac:dyDescent="0.35">
      <c r="A4039" s="162">
        <v>42579</v>
      </c>
      <c r="B4039" s="162" t="s">
        <v>4232</v>
      </c>
      <c r="D4039" s="163">
        <v>19.399999999999999</v>
      </c>
      <c r="E4039" s="163" t="s">
        <v>195</v>
      </c>
      <c r="F4039" s="162">
        <v>2021</v>
      </c>
      <c r="G4039" s="164">
        <v>30811731</v>
      </c>
      <c r="H4039" s="164">
        <v>0</v>
      </c>
      <c r="I4039" s="164">
        <v>0</v>
      </c>
      <c r="J4039" s="164">
        <v>0</v>
      </c>
    </row>
    <row r="4040" spans="1:10" ht="14.5" x14ac:dyDescent="0.35">
      <c r="A4040" s="162">
        <v>42579</v>
      </c>
      <c r="B4040" s="162" t="s">
        <v>4233</v>
      </c>
      <c r="D4040" s="163">
        <v>21.1</v>
      </c>
      <c r="E4040" s="163" t="s">
        <v>195</v>
      </c>
      <c r="F4040" s="162">
        <v>2021</v>
      </c>
      <c r="G4040" s="164">
        <v>3858588</v>
      </c>
      <c r="H4040" s="164">
        <v>87431</v>
      </c>
      <c r="I4040" s="164">
        <v>3392</v>
      </c>
      <c r="J4040" s="164">
        <v>7313</v>
      </c>
    </row>
    <row r="4041" spans="1:10" ht="14.5" x14ac:dyDescent="0.35">
      <c r="A4041" s="162">
        <v>42579</v>
      </c>
      <c r="B4041" s="162" t="s">
        <v>4234</v>
      </c>
      <c r="D4041" s="163">
        <v>21.2</v>
      </c>
      <c r="E4041" s="163" t="s">
        <v>195</v>
      </c>
      <c r="F4041" s="162">
        <v>2021</v>
      </c>
      <c r="G4041" s="164">
        <v>5878960</v>
      </c>
      <c r="H4041" s="164">
        <v>13407</v>
      </c>
      <c r="I4041" s="164">
        <v>367</v>
      </c>
      <c r="J4041" s="164">
        <v>1824</v>
      </c>
    </row>
    <row r="4042" spans="1:10" ht="14.5" x14ac:dyDescent="0.35">
      <c r="A4042" s="162">
        <v>42579</v>
      </c>
      <c r="B4042" s="162" t="s">
        <v>4235</v>
      </c>
      <c r="D4042" s="163">
        <v>23</v>
      </c>
      <c r="E4042" s="163" t="s">
        <v>195</v>
      </c>
      <c r="F4042" s="162">
        <v>2021</v>
      </c>
      <c r="G4042" s="164">
        <v>17</v>
      </c>
      <c r="H4042" s="164">
        <v>0</v>
      </c>
      <c r="I4042" s="164">
        <v>0</v>
      </c>
      <c r="J4042" s="164">
        <v>0</v>
      </c>
    </row>
    <row r="4043" spans="1:10" ht="14.5" x14ac:dyDescent="0.35">
      <c r="A4043" s="162">
        <v>42587</v>
      </c>
      <c r="B4043" s="162" t="s">
        <v>4236</v>
      </c>
      <c r="D4043" s="163">
        <v>1</v>
      </c>
      <c r="E4043" s="163" t="s">
        <v>195</v>
      </c>
      <c r="F4043" s="162">
        <v>2021</v>
      </c>
      <c r="G4043" s="164">
        <v>613257</v>
      </c>
      <c r="H4043" s="164">
        <v>4183</v>
      </c>
      <c r="I4043" s="164">
        <v>147</v>
      </c>
      <c r="J4043" s="164">
        <v>490</v>
      </c>
    </row>
    <row r="4044" spans="1:10" ht="14.5" x14ac:dyDescent="0.35">
      <c r="A4044" s="162">
        <v>42587</v>
      </c>
      <c r="B4044" s="162" t="s">
        <v>4237</v>
      </c>
      <c r="D4044" s="163">
        <v>2.1</v>
      </c>
      <c r="E4044" s="163" t="s">
        <v>195</v>
      </c>
      <c r="F4044" s="162">
        <v>2021</v>
      </c>
      <c r="G4044" s="164">
        <v>2711185</v>
      </c>
      <c r="H4044" s="164">
        <v>8728</v>
      </c>
      <c r="I4044" s="164">
        <v>277</v>
      </c>
      <c r="J4044" s="164">
        <v>1077</v>
      </c>
    </row>
    <row r="4045" spans="1:10" ht="14.5" x14ac:dyDescent="0.35">
      <c r="A4045" s="162">
        <v>42587</v>
      </c>
      <c r="B4045" s="162" t="s">
        <v>4238</v>
      </c>
      <c r="D4045" s="163">
        <v>5.0999999999999996</v>
      </c>
      <c r="E4045" s="163" t="s">
        <v>195</v>
      </c>
      <c r="F4045" s="162">
        <v>2021</v>
      </c>
      <c r="G4045" s="164">
        <v>21521691</v>
      </c>
      <c r="H4045" s="164">
        <v>104557</v>
      </c>
      <c r="I4045" s="164">
        <v>3002</v>
      </c>
      <c r="J4045" s="164">
        <v>13656</v>
      </c>
    </row>
    <row r="4046" spans="1:10" ht="14.5" x14ac:dyDescent="0.35">
      <c r="A4046" s="162">
        <v>42587</v>
      </c>
      <c r="B4046" s="162" t="s">
        <v>4239</v>
      </c>
      <c r="D4046" s="163">
        <v>5.2</v>
      </c>
      <c r="E4046" s="163" t="s">
        <v>195</v>
      </c>
      <c r="F4046" s="162">
        <v>2021</v>
      </c>
      <c r="G4046" s="164">
        <v>11817515</v>
      </c>
      <c r="H4046" s="164">
        <v>68820</v>
      </c>
      <c r="I4046" s="164">
        <v>2239</v>
      </c>
      <c r="J4046" s="164">
        <v>9134</v>
      </c>
    </row>
    <row r="4047" spans="1:10" ht="14.5" x14ac:dyDescent="0.35">
      <c r="A4047" s="162">
        <v>42587</v>
      </c>
      <c r="B4047" s="162" t="s">
        <v>4240</v>
      </c>
      <c r="D4047" s="163">
        <v>17.100000000000001</v>
      </c>
      <c r="E4047" s="163" t="s">
        <v>195</v>
      </c>
      <c r="F4047" s="162">
        <v>2021</v>
      </c>
      <c r="G4047" s="164">
        <v>18515134</v>
      </c>
      <c r="H4047" s="164">
        <v>30888</v>
      </c>
      <c r="I4047" s="164">
        <v>1005</v>
      </c>
      <c r="J4047" s="164">
        <v>4148</v>
      </c>
    </row>
    <row r="4048" spans="1:10" ht="14.5" x14ac:dyDescent="0.35">
      <c r="A4048" s="162">
        <v>42587</v>
      </c>
      <c r="B4048" s="162" t="s">
        <v>4241</v>
      </c>
      <c r="D4048" s="163">
        <v>17.2</v>
      </c>
      <c r="E4048" s="163" t="s">
        <v>195</v>
      </c>
      <c r="F4048" s="162">
        <v>2021</v>
      </c>
      <c r="G4048" s="164">
        <v>88505</v>
      </c>
      <c r="H4048" s="164">
        <v>1323</v>
      </c>
      <c r="I4048" s="164">
        <v>68</v>
      </c>
      <c r="J4048" s="164">
        <v>163</v>
      </c>
    </row>
    <row r="4049" spans="1:10" ht="14.5" x14ac:dyDescent="0.35">
      <c r="A4049" s="162">
        <v>42587</v>
      </c>
      <c r="B4049" s="162" t="s">
        <v>4242</v>
      </c>
      <c r="D4049" s="163">
        <v>18</v>
      </c>
      <c r="E4049" s="163" t="s">
        <v>195</v>
      </c>
      <c r="F4049" s="162">
        <v>2021</v>
      </c>
      <c r="G4049" s="164">
        <v>752711</v>
      </c>
      <c r="H4049" s="164">
        <v>4836</v>
      </c>
      <c r="I4049" s="164">
        <v>124</v>
      </c>
      <c r="J4049" s="164">
        <v>640</v>
      </c>
    </row>
    <row r="4050" spans="1:10" ht="14.5" x14ac:dyDescent="0.35">
      <c r="A4050" s="162">
        <v>42587</v>
      </c>
      <c r="B4050" s="162" t="s">
        <v>4243</v>
      </c>
      <c r="D4050" s="163">
        <v>19.3</v>
      </c>
      <c r="E4050" s="163" t="s">
        <v>195</v>
      </c>
      <c r="F4050" s="162">
        <v>2021</v>
      </c>
      <c r="G4050" s="164">
        <v>32890</v>
      </c>
      <c r="H4050" s="164">
        <v>49739</v>
      </c>
      <c r="I4050" s="164">
        <v>1179</v>
      </c>
      <c r="J4050" s="164">
        <v>6642</v>
      </c>
    </row>
    <row r="4051" spans="1:10" ht="14.5" x14ac:dyDescent="0.35">
      <c r="A4051" s="162">
        <v>42587</v>
      </c>
      <c r="B4051" s="162" t="s">
        <v>4244</v>
      </c>
      <c r="D4051" s="163">
        <v>19.399999999999999</v>
      </c>
      <c r="E4051" s="163" t="s">
        <v>195</v>
      </c>
      <c r="F4051" s="162">
        <v>2021</v>
      </c>
      <c r="G4051" s="164">
        <v>8007246</v>
      </c>
      <c r="H4051" s="164">
        <v>0</v>
      </c>
      <c r="I4051" s="164">
        <v>0</v>
      </c>
      <c r="J4051" s="164">
        <v>0</v>
      </c>
    </row>
    <row r="4052" spans="1:10" ht="14.5" x14ac:dyDescent="0.35">
      <c r="A4052" s="162">
        <v>42587</v>
      </c>
      <c r="B4052" s="162" t="s">
        <v>4245</v>
      </c>
      <c r="D4052" s="163">
        <v>21.2</v>
      </c>
      <c r="E4052" s="163" t="s">
        <v>195</v>
      </c>
      <c r="F4052" s="162">
        <v>2021</v>
      </c>
      <c r="G4052" s="164">
        <v>1443571</v>
      </c>
      <c r="H4052" s="164">
        <v>8935</v>
      </c>
      <c r="I4052" s="164">
        <v>230</v>
      </c>
      <c r="J4052" s="164">
        <v>1214</v>
      </c>
    </row>
    <row r="4053" spans="1:10" ht="14.5" x14ac:dyDescent="0.35">
      <c r="A4053" s="162">
        <v>42617</v>
      </c>
      <c r="B4053" s="162" t="s">
        <v>4246</v>
      </c>
      <c r="D4053" s="163">
        <v>11</v>
      </c>
      <c r="E4053" s="163" t="s">
        <v>195</v>
      </c>
      <c r="F4053" s="162">
        <v>2021</v>
      </c>
      <c r="G4053" s="164">
        <v>916779</v>
      </c>
      <c r="H4053" s="164">
        <v>324447</v>
      </c>
      <c r="I4053" s="164">
        <v>10154</v>
      </c>
      <c r="J4053" s="164">
        <v>36169</v>
      </c>
    </row>
    <row r="4054" spans="1:10" ht="14.5" x14ac:dyDescent="0.35">
      <c r="A4054" s="162">
        <v>42706</v>
      </c>
      <c r="B4054" s="162" t="s">
        <v>4247</v>
      </c>
      <c r="D4054" s="163">
        <v>24</v>
      </c>
      <c r="E4054" s="163" t="s">
        <v>195</v>
      </c>
      <c r="F4054" s="162">
        <v>2021</v>
      </c>
      <c r="G4054" s="164">
        <v>165899</v>
      </c>
      <c r="H4054" s="164">
        <v>3203</v>
      </c>
      <c r="I4054" s="164">
        <v>0</v>
      </c>
      <c r="J4054" s="164">
        <v>0</v>
      </c>
    </row>
    <row r="4055" spans="1:10" ht="14.5" x14ac:dyDescent="0.35">
      <c r="A4055" s="162">
        <v>42722</v>
      </c>
      <c r="B4055" s="162" t="s">
        <v>4248</v>
      </c>
      <c r="D4055" s="163">
        <v>1</v>
      </c>
      <c r="E4055" s="163" t="s">
        <v>195</v>
      </c>
      <c r="F4055" s="162">
        <v>2021</v>
      </c>
      <c r="G4055" s="164">
        <v>22249315</v>
      </c>
      <c r="H4055" s="164">
        <v>166812</v>
      </c>
      <c r="I4055" s="164">
        <v>6429</v>
      </c>
      <c r="J4055" s="164">
        <v>11522</v>
      </c>
    </row>
    <row r="4056" spans="1:10" ht="14.5" x14ac:dyDescent="0.35">
      <c r="A4056" s="162">
        <v>42722</v>
      </c>
      <c r="B4056" s="162" t="s">
        <v>4249</v>
      </c>
      <c r="D4056" s="163">
        <v>2.1</v>
      </c>
      <c r="E4056" s="163" t="s">
        <v>195</v>
      </c>
      <c r="F4056" s="162">
        <v>2021</v>
      </c>
      <c r="G4056" s="164">
        <v>19542633</v>
      </c>
      <c r="H4056" s="164">
        <v>162306</v>
      </c>
      <c r="I4056" s="164">
        <v>6211</v>
      </c>
      <c r="J4056" s="164">
        <v>11132</v>
      </c>
    </row>
    <row r="4057" spans="1:10" ht="14.5" x14ac:dyDescent="0.35">
      <c r="A4057" s="162">
        <v>42722</v>
      </c>
      <c r="B4057" s="162" t="s">
        <v>4250</v>
      </c>
      <c r="D4057" s="163">
        <v>4</v>
      </c>
      <c r="E4057" s="163" t="s">
        <v>195</v>
      </c>
      <c r="F4057" s="162">
        <v>2021</v>
      </c>
      <c r="G4057" s="164">
        <v>50789434</v>
      </c>
      <c r="H4057" s="164">
        <v>545916</v>
      </c>
      <c r="I4057" s="164">
        <v>19722</v>
      </c>
      <c r="J4057" s="164">
        <v>35346</v>
      </c>
    </row>
    <row r="4058" spans="1:10" ht="14.5" x14ac:dyDescent="0.35">
      <c r="A4058" s="162">
        <v>42722</v>
      </c>
      <c r="B4058" s="162" t="s">
        <v>4251</v>
      </c>
      <c r="D4058" s="163">
        <v>9</v>
      </c>
      <c r="E4058" s="163" t="s">
        <v>195</v>
      </c>
      <c r="F4058" s="162">
        <v>2021</v>
      </c>
      <c r="G4058" s="164">
        <v>5555563</v>
      </c>
      <c r="H4058" s="164">
        <v>18229</v>
      </c>
      <c r="I4058" s="164">
        <v>727</v>
      </c>
      <c r="J4058" s="164">
        <v>1303</v>
      </c>
    </row>
    <row r="4059" spans="1:10" ht="14.5" x14ac:dyDescent="0.35">
      <c r="A4059" s="162">
        <v>42722</v>
      </c>
      <c r="B4059" s="162" t="s">
        <v>4252</v>
      </c>
      <c r="D4059" s="163">
        <v>17.100000000000001</v>
      </c>
      <c r="E4059" s="163" t="s">
        <v>195</v>
      </c>
      <c r="F4059" s="162">
        <v>2021</v>
      </c>
      <c r="G4059" s="164">
        <v>1900024</v>
      </c>
      <c r="H4059" s="164">
        <v>31613</v>
      </c>
      <c r="I4059" s="164">
        <v>1247</v>
      </c>
      <c r="J4059" s="164">
        <v>2235</v>
      </c>
    </row>
    <row r="4060" spans="1:10" ht="14.5" x14ac:dyDescent="0.35">
      <c r="A4060" s="162">
        <v>42722</v>
      </c>
      <c r="B4060" s="162" t="s">
        <v>4253</v>
      </c>
      <c r="D4060" s="163">
        <v>19.100000000000001</v>
      </c>
      <c r="E4060" s="163" t="s">
        <v>195</v>
      </c>
      <c r="F4060" s="162">
        <v>2021</v>
      </c>
      <c r="G4060" s="164">
        <v>69659</v>
      </c>
      <c r="H4060" s="164">
        <v>19308</v>
      </c>
      <c r="I4060" s="164">
        <v>749</v>
      </c>
      <c r="J4060" s="164">
        <v>1342</v>
      </c>
    </row>
    <row r="4061" spans="1:10" ht="14.5" x14ac:dyDescent="0.35">
      <c r="A4061" s="162">
        <v>42722</v>
      </c>
      <c r="B4061" s="162" t="s">
        <v>4254</v>
      </c>
      <c r="D4061" s="163">
        <v>19.2</v>
      </c>
      <c r="E4061" s="163" t="s">
        <v>195</v>
      </c>
      <c r="F4061" s="162">
        <v>2021</v>
      </c>
      <c r="G4061" s="164">
        <v>794599</v>
      </c>
      <c r="H4061" s="164">
        <v>0</v>
      </c>
      <c r="I4061" s="164">
        <v>0</v>
      </c>
      <c r="J4061" s="164">
        <v>0</v>
      </c>
    </row>
    <row r="4062" spans="1:10" ht="14.5" x14ac:dyDescent="0.35">
      <c r="A4062" s="162">
        <v>42722</v>
      </c>
      <c r="B4062" s="162" t="s">
        <v>4255</v>
      </c>
      <c r="D4062" s="163">
        <v>21.1</v>
      </c>
      <c r="E4062" s="163" t="s">
        <v>195</v>
      </c>
      <c r="F4062" s="162">
        <v>2021</v>
      </c>
      <c r="G4062" s="164">
        <v>4776030</v>
      </c>
      <c r="H4062" s="164">
        <v>53692</v>
      </c>
      <c r="I4062" s="164">
        <v>2072</v>
      </c>
      <c r="J4062" s="164">
        <v>3713</v>
      </c>
    </row>
    <row r="4063" spans="1:10" ht="14.5" x14ac:dyDescent="0.35">
      <c r="A4063" s="162">
        <v>42757</v>
      </c>
      <c r="B4063" s="162" t="s">
        <v>4256</v>
      </c>
      <c r="D4063" s="163">
        <v>2.4</v>
      </c>
      <c r="E4063" s="163" t="s">
        <v>195</v>
      </c>
      <c r="F4063" s="162">
        <v>2021</v>
      </c>
      <c r="G4063" s="164">
        <v>299490</v>
      </c>
      <c r="H4063" s="164">
        <v>24967</v>
      </c>
      <c r="I4063" s="164">
        <v>0</v>
      </c>
      <c r="J4063" s="164">
        <v>1</v>
      </c>
    </row>
    <row r="4064" spans="1:10" ht="14.5" x14ac:dyDescent="0.35">
      <c r="A4064" s="162">
        <v>42781</v>
      </c>
      <c r="B4064" s="162" t="s">
        <v>4257</v>
      </c>
      <c r="D4064" s="163">
        <v>21.1</v>
      </c>
      <c r="E4064" s="163" t="s">
        <v>195</v>
      </c>
      <c r="F4064" s="162">
        <v>2021</v>
      </c>
      <c r="G4064" s="164">
        <v>3335599</v>
      </c>
      <c r="H4064" s="164">
        <v>178869</v>
      </c>
      <c r="I4064" s="164">
        <v>25254</v>
      </c>
      <c r="J4064" s="164">
        <v>24275</v>
      </c>
    </row>
    <row r="4065" spans="1:10" ht="14.5" x14ac:dyDescent="0.35">
      <c r="A4065" s="162">
        <v>42803</v>
      </c>
      <c r="B4065" s="162" t="s">
        <v>4258</v>
      </c>
      <c r="D4065" s="163">
        <v>2.1</v>
      </c>
      <c r="E4065" s="163" t="s">
        <v>195</v>
      </c>
      <c r="F4065" s="162">
        <v>2021</v>
      </c>
      <c r="G4065" s="164">
        <v>555</v>
      </c>
      <c r="H4065" s="164">
        <v>384</v>
      </c>
      <c r="I4065" s="164">
        <v>26</v>
      </c>
      <c r="J4065" s="164">
        <v>18</v>
      </c>
    </row>
    <row r="4066" spans="1:10" ht="14.5" x14ac:dyDescent="0.35">
      <c r="A4066" s="162">
        <v>42803</v>
      </c>
      <c r="B4066" s="162" t="s">
        <v>4259</v>
      </c>
      <c r="D4066" s="163">
        <v>5.0999999999999996</v>
      </c>
      <c r="E4066" s="163" t="s">
        <v>195</v>
      </c>
      <c r="F4066" s="162">
        <v>2021</v>
      </c>
      <c r="G4066" s="164">
        <v>1034574</v>
      </c>
      <c r="H4066" s="164">
        <v>32929</v>
      </c>
      <c r="I4066" s="164">
        <v>2273</v>
      </c>
      <c r="J4066" s="164">
        <v>1524</v>
      </c>
    </row>
    <row r="4067" spans="1:10" ht="14.5" x14ac:dyDescent="0.35">
      <c r="A4067" s="162">
        <v>42803</v>
      </c>
      <c r="B4067" s="162" t="s">
        <v>4260</v>
      </c>
      <c r="D4067" s="163">
        <v>5.2</v>
      </c>
      <c r="E4067" s="163" t="s">
        <v>195</v>
      </c>
      <c r="F4067" s="162">
        <v>2021</v>
      </c>
      <c r="G4067" s="164">
        <v>150654</v>
      </c>
      <c r="H4067" s="164">
        <v>11515</v>
      </c>
      <c r="I4067" s="164">
        <v>789</v>
      </c>
      <c r="J4067" s="164">
        <v>533</v>
      </c>
    </row>
    <row r="4068" spans="1:10" ht="14.5" x14ac:dyDescent="0.35">
      <c r="A4068" s="162">
        <v>42803</v>
      </c>
      <c r="B4068" s="162" t="s">
        <v>4261</v>
      </c>
      <c r="D4068" s="163">
        <v>17.100000000000001</v>
      </c>
      <c r="E4068" s="163" t="s">
        <v>195</v>
      </c>
      <c r="F4068" s="162">
        <v>2021</v>
      </c>
      <c r="G4068" s="164">
        <v>21442</v>
      </c>
      <c r="H4068" s="164">
        <v>565</v>
      </c>
      <c r="I4068" s="164">
        <v>39</v>
      </c>
      <c r="J4068" s="164">
        <v>26</v>
      </c>
    </row>
    <row r="4069" spans="1:10" ht="14.5" x14ac:dyDescent="0.35">
      <c r="A4069" s="162">
        <v>42978</v>
      </c>
      <c r="B4069" s="162" t="s">
        <v>4262</v>
      </c>
      <c r="D4069" s="163">
        <v>1</v>
      </c>
      <c r="E4069" s="163" t="s">
        <v>195</v>
      </c>
      <c r="F4069" s="162">
        <v>2021</v>
      </c>
      <c r="G4069" s="164">
        <v>28706188</v>
      </c>
      <c r="H4069" s="164">
        <v>211494</v>
      </c>
      <c r="I4069" s="164">
        <v>61771</v>
      </c>
      <c r="J4069" s="164">
        <v>20590</v>
      </c>
    </row>
    <row r="4070" spans="1:10" ht="14.5" x14ac:dyDescent="0.35">
      <c r="A4070" s="162">
        <v>42978</v>
      </c>
      <c r="B4070" s="162" t="s">
        <v>4263</v>
      </c>
      <c r="D4070" s="163">
        <v>2.1</v>
      </c>
      <c r="E4070" s="163" t="s">
        <v>195</v>
      </c>
      <c r="F4070" s="162">
        <v>2021</v>
      </c>
      <c r="G4070" s="164">
        <v>71920874</v>
      </c>
      <c r="H4070" s="164">
        <v>497627</v>
      </c>
      <c r="I4070" s="164">
        <v>148399</v>
      </c>
      <c r="J4070" s="164">
        <v>49466</v>
      </c>
    </row>
    <row r="4071" spans="1:10" ht="14.5" x14ac:dyDescent="0.35">
      <c r="A4071" s="162">
        <v>42978</v>
      </c>
      <c r="B4071" s="162" t="s">
        <v>4264</v>
      </c>
      <c r="D4071" s="163">
        <v>4</v>
      </c>
      <c r="E4071" s="163" t="s">
        <v>195</v>
      </c>
      <c r="F4071" s="162">
        <v>2021</v>
      </c>
      <c r="G4071" s="164">
        <v>803513</v>
      </c>
      <c r="H4071" s="164">
        <v>25259</v>
      </c>
      <c r="I4071" s="164">
        <v>1781</v>
      </c>
      <c r="J4071" s="164">
        <v>1448</v>
      </c>
    </row>
    <row r="4072" spans="1:10" ht="14.5" x14ac:dyDescent="0.35">
      <c r="A4072" s="162">
        <v>42978</v>
      </c>
      <c r="B4072" s="162" t="s">
        <v>4265</v>
      </c>
      <c r="D4072" s="163">
        <v>9</v>
      </c>
      <c r="E4072" s="163" t="s">
        <v>195</v>
      </c>
      <c r="F4072" s="162">
        <v>2021</v>
      </c>
      <c r="G4072" s="164">
        <v>31787415</v>
      </c>
      <c r="H4072" s="164">
        <v>381513</v>
      </c>
      <c r="I4072" s="164">
        <v>41415</v>
      </c>
      <c r="J4072" s="164">
        <v>24687</v>
      </c>
    </row>
    <row r="4073" spans="1:10" ht="14.5" x14ac:dyDescent="0.35">
      <c r="A4073" s="162">
        <v>42978</v>
      </c>
      <c r="B4073" s="162" t="s">
        <v>4266</v>
      </c>
      <c r="D4073" s="163">
        <v>17.100000000000001</v>
      </c>
      <c r="E4073" s="163" t="s">
        <v>195</v>
      </c>
      <c r="F4073" s="162">
        <v>2021</v>
      </c>
      <c r="G4073" s="164">
        <v>12346175</v>
      </c>
      <c r="H4073" s="164">
        <v>63334</v>
      </c>
      <c r="I4073" s="164">
        <v>1374</v>
      </c>
      <c r="J4073" s="164">
        <v>1298</v>
      </c>
    </row>
    <row r="4074" spans="1:10" ht="14.5" x14ac:dyDescent="0.35">
      <c r="A4074" s="162">
        <v>43273</v>
      </c>
      <c r="B4074" s="162" t="s">
        <v>4267</v>
      </c>
      <c r="D4074" s="163">
        <v>1</v>
      </c>
      <c r="E4074" s="163" t="s">
        <v>195</v>
      </c>
      <c r="F4074" s="162">
        <v>2021</v>
      </c>
      <c r="G4074" s="164">
        <v>1962249</v>
      </c>
      <c r="H4074" s="164">
        <v>1962</v>
      </c>
      <c r="I4074" s="164">
        <v>106</v>
      </c>
      <c r="J4074" s="164">
        <v>147</v>
      </c>
    </row>
    <row r="4075" spans="1:10" ht="14.5" x14ac:dyDescent="0.35">
      <c r="A4075" s="162">
        <v>43273</v>
      </c>
      <c r="B4075" s="162" t="s">
        <v>4268</v>
      </c>
      <c r="D4075" s="163">
        <v>2.1</v>
      </c>
      <c r="E4075" s="163" t="s">
        <v>195</v>
      </c>
      <c r="F4075" s="162">
        <v>2021</v>
      </c>
      <c r="G4075" s="164">
        <v>3383126</v>
      </c>
      <c r="H4075" s="164">
        <v>3383</v>
      </c>
      <c r="I4075" s="164">
        <v>169</v>
      </c>
      <c r="J4075" s="164">
        <v>253</v>
      </c>
    </row>
    <row r="4076" spans="1:10" ht="14.5" x14ac:dyDescent="0.35">
      <c r="A4076" s="162">
        <v>43273</v>
      </c>
      <c r="B4076" s="162" t="s">
        <v>4269</v>
      </c>
      <c r="D4076" s="163">
        <v>4</v>
      </c>
      <c r="E4076" s="163" t="s">
        <v>195</v>
      </c>
      <c r="F4076" s="162">
        <v>2021</v>
      </c>
      <c r="G4076" s="164">
        <v>15571638</v>
      </c>
      <c r="H4076" s="164">
        <v>15572</v>
      </c>
      <c r="I4076" s="164">
        <v>776</v>
      </c>
      <c r="J4076" s="164">
        <v>1165</v>
      </c>
    </row>
    <row r="4077" spans="1:10" ht="14.5" x14ac:dyDescent="0.35">
      <c r="A4077" s="162">
        <v>43273</v>
      </c>
      <c r="B4077" s="162" t="s">
        <v>4270</v>
      </c>
      <c r="D4077" s="163">
        <v>5.0999999999999996</v>
      </c>
      <c r="E4077" s="163" t="s">
        <v>195</v>
      </c>
      <c r="F4077" s="162">
        <v>2021</v>
      </c>
      <c r="G4077" s="164">
        <v>12078481</v>
      </c>
      <c r="H4077" s="164">
        <v>12123</v>
      </c>
      <c r="I4077" s="164">
        <v>604</v>
      </c>
      <c r="J4077" s="164">
        <v>907</v>
      </c>
    </row>
    <row r="4078" spans="1:10" ht="14.5" x14ac:dyDescent="0.35">
      <c r="A4078" s="162">
        <v>43273</v>
      </c>
      <c r="B4078" s="162" t="s">
        <v>4271</v>
      </c>
      <c r="D4078" s="163">
        <v>5.2</v>
      </c>
      <c r="E4078" s="163" t="s">
        <v>195</v>
      </c>
      <c r="F4078" s="162">
        <v>2021</v>
      </c>
      <c r="G4078" s="164">
        <v>3291078</v>
      </c>
      <c r="H4078" s="164">
        <v>3305</v>
      </c>
      <c r="I4078" s="164">
        <v>151</v>
      </c>
      <c r="J4078" s="164">
        <v>247</v>
      </c>
    </row>
    <row r="4079" spans="1:10" ht="14.5" x14ac:dyDescent="0.35">
      <c r="A4079" s="162">
        <v>43273</v>
      </c>
      <c r="B4079" s="162" t="s">
        <v>4272</v>
      </c>
      <c r="D4079" s="163">
        <v>9</v>
      </c>
      <c r="E4079" s="163" t="s">
        <v>195</v>
      </c>
      <c r="F4079" s="162">
        <v>2021</v>
      </c>
      <c r="G4079" s="164">
        <v>52182</v>
      </c>
      <c r="H4079" s="164">
        <v>52</v>
      </c>
      <c r="I4079" s="164">
        <v>4</v>
      </c>
      <c r="J4079" s="164">
        <v>4</v>
      </c>
    </row>
    <row r="4080" spans="1:10" ht="14.5" x14ac:dyDescent="0.35">
      <c r="A4080" s="162">
        <v>43273</v>
      </c>
      <c r="B4080" s="162" t="s">
        <v>4273</v>
      </c>
      <c r="D4080" s="163">
        <v>17.100000000000001</v>
      </c>
      <c r="E4080" s="163" t="s">
        <v>195</v>
      </c>
      <c r="F4080" s="162">
        <v>2021</v>
      </c>
      <c r="G4080" s="164">
        <v>522032</v>
      </c>
      <c r="H4080" s="164">
        <v>528</v>
      </c>
      <c r="I4080" s="164">
        <v>28</v>
      </c>
      <c r="J4080" s="164">
        <v>39</v>
      </c>
    </row>
    <row r="4081" spans="1:10" ht="14.5" x14ac:dyDescent="0.35">
      <c r="A4081" s="162">
        <v>43273</v>
      </c>
      <c r="B4081" s="162" t="s">
        <v>4274</v>
      </c>
      <c r="D4081" s="163">
        <v>18</v>
      </c>
      <c r="E4081" s="163" t="s">
        <v>195</v>
      </c>
      <c r="F4081" s="162">
        <v>2021</v>
      </c>
      <c r="G4081" s="164">
        <v>41504</v>
      </c>
      <c r="H4081" s="164">
        <v>42</v>
      </c>
      <c r="I4081" s="164">
        <v>4</v>
      </c>
      <c r="J4081" s="164">
        <v>4</v>
      </c>
    </row>
    <row r="4082" spans="1:10" ht="14.5" x14ac:dyDescent="0.35">
      <c r="A4082" s="162">
        <v>43273</v>
      </c>
      <c r="B4082" s="162" t="s">
        <v>4275</v>
      </c>
      <c r="D4082" s="163">
        <v>23</v>
      </c>
      <c r="E4082" s="163" t="s">
        <v>195</v>
      </c>
      <c r="F4082" s="162">
        <v>2021</v>
      </c>
      <c r="G4082" s="164">
        <v>18220</v>
      </c>
      <c r="H4082" s="164">
        <v>18</v>
      </c>
      <c r="I4082" s="164">
        <v>2</v>
      </c>
      <c r="J4082" s="164">
        <v>2</v>
      </c>
    </row>
    <row r="4083" spans="1:10" ht="14.5" x14ac:dyDescent="0.35">
      <c r="A4083" s="162">
        <v>43273</v>
      </c>
      <c r="B4083" s="162" t="s">
        <v>4276</v>
      </c>
      <c r="D4083" s="163">
        <v>24</v>
      </c>
      <c r="E4083" s="163" t="s">
        <v>195</v>
      </c>
      <c r="F4083" s="162">
        <v>2021</v>
      </c>
      <c r="G4083" s="164">
        <v>5426226</v>
      </c>
      <c r="H4083" s="164">
        <v>6283</v>
      </c>
      <c r="I4083" s="164">
        <v>313</v>
      </c>
      <c r="J4083" s="164">
        <v>468</v>
      </c>
    </row>
    <row r="4084" spans="1:10" ht="14.5" x14ac:dyDescent="0.35">
      <c r="A4084" s="162">
        <v>43370</v>
      </c>
      <c r="B4084" s="162" t="s">
        <v>4277</v>
      </c>
      <c r="D4084" s="163">
        <v>17.100000000000001</v>
      </c>
      <c r="E4084" s="163" t="s">
        <v>195</v>
      </c>
      <c r="F4084" s="162">
        <v>2021</v>
      </c>
      <c r="G4084" s="164">
        <v>709052</v>
      </c>
      <c r="H4084" s="164">
        <v>709</v>
      </c>
      <c r="I4084" s="164">
        <v>120</v>
      </c>
      <c r="J4084" s="164">
        <v>89</v>
      </c>
    </row>
    <row r="4085" spans="1:10" ht="14.5" x14ac:dyDescent="0.35">
      <c r="A4085" s="162">
        <v>43370</v>
      </c>
      <c r="B4085" s="162" t="s">
        <v>4278</v>
      </c>
      <c r="D4085" s="163">
        <v>18</v>
      </c>
      <c r="E4085" s="163" t="s">
        <v>195</v>
      </c>
      <c r="F4085" s="162">
        <v>2021</v>
      </c>
      <c r="G4085" s="164">
        <v>671303</v>
      </c>
      <c r="H4085" s="164">
        <v>671</v>
      </c>
      <c r="I4085" s="164">
        <v>104</v>
      </c>
      <c r="J4085" s="164">
        <v>75</v>
      </c>
    </row>
    <row r="4086" spans="1:10" ht="14.5" x14ac:dyDescent="0.35">
      <c r="A4086" s="162">
        <v>43370</v>
      </c>
      <c r="B4086" s="162" t="s">
        <v>4279</v>
      </c>
      <c r="D4086" s="163">
        <v>19.3</v>
      </c>
      <c r="E4086" s="163" t="s">
        <v>195</v>
      </c>
      <c r="F4086" s="162">
        <v>2021</v>
      </c>
      <c r="G4086" s="164">
        <v>0</v>
      </c>
      <c r="H4086" s="164">
        <v>2392</v>
      </c>
      <c r="I4086" s="164">
        <v>332</v>
      </c>
      <c r="J4086" s="164">
        <v>250</v>
      </c>
    </row>
    <row r="4087" spans="1:10" ht="14.5" x14ac:dyDescent="0.35">
      <c r="A4087" s="162">
        <v>43370</v>
      </c>
      <c r="B4087" s="162" t="s">
        <v>4280</v>
      </c>
      <c r="D4087" s="163">
        <v>19.399999999999999</v>
      </c>
      <c r="E4087" s="163" t="s">
        <v>195</v>
      </c>
      <c r="F4087" s="162">
        <v>2021</v>
      </c>
      <c r="G4087" s="164">
        <v>2392069</v>
      </c>
      <c r="H4087" s="164">
        <v>0</v>
      </c>
      <c r="I4087" s="164">
        <v>0</v>
      </c>
      <c r="J4087" s="164">
        <v>0</v>
      </c>
    </row>
    <row r="4088" spans="1:10" ht="14.5" x14ac:dyDescent="0.35">
      <c r="A4088" s="162">
        <v>43419</v>
      </c>
      <c r="B4088" s="162" t="s">
        <v>4281</v>
      </c>
      <c r="D4088" s="163">
        <v>3</v>
      </c>
      <c r="E4088" s="163" t="s">
        <v>195</v>
      </c>
      <c r="F4088" s="162">
        <v>2021</v>
      </c>
      <c r="G4088" s="164">
        <v>41410269</v>
      </c>
      <c r="H4088" s="164">
        <v>41410</v>
      </c>
      <c r="I4088" s="164">
        <v>3072</v>
      </c>
      <c r="J4088" s="164">
        <v>958</v>
      </c>
    </row>
    <row r="4089" spans="1:10" ht="14.5" x14ac:dyDescent="0.35">
      <c r="A4089" s="162">
        <v>43419</v>
      </c>
      <c r="B4089" s="162" t="s">
        <v>4282</v>
      </c>
      <c r="D4089" s="163">
        <v>4</v>
      </c>
      <c r="E4089" s="163" t="s">
        <v>195</v>
      </c>
      <c r="F4089" s="162">
        <v>2021</v>
      </c>
      <c r="G4089" s="164">
        <v>2173764486</v>
      </c>
      <c r="H4089" s="164">
        <v>2173764</v>
      </c>
      <c r="I4089" s="164">
        <v>169106</v>
      </c>
      <c r="J4089" s="164">
        <v>36447</v>
      </c>
    </row>
    <row r="4090" spans="1:10" ht="14.5" x14ac:dyDescent="0.35">
      <c r="A4090" s="162">
        <v>43419</v>
      </c>
      <c r="B4090" s="162" t="s">
        <v>4283</v>
      </c>
      <c r="D4090" s="163">
        <v>5.0999999999999996</v>
      </c>
      <c r="E4090" s="163" t="s">
        <v>195</v>
      </c>
      <c r="F4090" s="162">
        <v>2021</v>
      </c>
      <c r="G4090" s="164">
        <v>88688481</v>
      </c>
      <c r="H4090" s="164">
        <v>88688</v>
      </c>
      <c r="I4090" s="164">
        <v>7671</v>
      </c>
      <c r="J4090" s="164">
        <v>3258</v>
      </c>
    </row>
    <row r="4091" spans="1:10" ht="14.5" x14ac:dyDescent="0.35">
      <c r="A4091" s="162">
        <v>43419</v>
      </c>
      <c r="B4091" s="162" t="s">
        <v>4284</v>
      </c>
      <c r="D4091" s="163">
        <v>5.2</v>
      </c>
      <c r="E4091" s="163" t="s">
        <v>195</v>
      </c>
      <c r="F4091" s="162">
        <v>2021</v>
      </c>
      <c r="G4091" s="164">
        <v>37110783</v>
      </c>
      <c r="H4091" s="164">
        <v>37111</v>
      </c>
      <c r="I4091" s="164">
        <v>3210</v>
      </c>
      <c r="J4091" s="164">
        <v>1363</v>
      </c>
    </row>
    <row r="4092" spans="1:10" ht="14.5" x14ac:dyDescent="0.35">
      <c r="A4092" s="162">
        <v>43419</v>
      </c>
      <c r="B4092" s="162" t="s">
        <v>4285</v>
      </c>
      <c r="D4092" s="163">
        <v>9</v>
      </c>
      <c r="E4092" s="163" t="s">
        <v>195</v>
      </c>
      <c r="F4092" s="162">
        <v>2021</v>
      </c>
      <c r="G4092" s="164">
        <v>2194262</v>
      </c>
      <c r="H4092" s="164">
        <v>2194</v>
      </c>
      <c r="I4092" s="164">
        <v>190</v>
      </c>
      <c r="J4092" s="164">
        <v>78</v>
      </c>
    </row>
    <row r="4093" spans="1:10" ht="14.5" x14ac:dyDescent="0.35">
      <c r="A4093" s="162">
        <v>43419</v>
      </c>
      <c r="B4093" s="162" t="s">
        <v>4286</v>
      </c>
      <c r="D4093" s="163">
        <v>11</v>
      </c>
      <c r="E4093" s="163" t="s">
        <v>195</v>
      </c>
      <c r="F4093" s="162">
        <v>2021</v>
      </c>
      <c r="G4093" s="164">
        <v>14913</v>
      </c>
      <c r="H4093" s="164">
        <v>15</v>
      </c>
      <c r="I4093" s="164">
        <v>1</v>
      </c>
      <c r="J4093" s="164">
        <v>0</v>
      </c>
    </row>
    <row r="4094" spans="1:10" ht="14.5" x14ac:dyDescent="0.35">
      <c r="A4094" s="162">
        <v>43419</v>
      </c>
      <c r="B4094" s="162" t="s">
        <v>4287</v>
      </c>
      <c r="D4094" s="163">
        <v>17.100000000000001</v>
      </c>
      <c r="E4094" s="163" t="s">
        <v>195</v>
      </c>
      <c r="F4094" s="162">
        <v>2021</v>
      </c>
      <c r="G4094" s="164">
        <v>544560</v>
      </c>
      <c r="H4094" s="164">
        <v>545</v>
      </c>
      <c r="I4094" s="164">
        <v>48</v>
      </c>
      <c r="J4094" s="164">
        <v>20</v>
      </c>
    </row>
    <row r="4095" spans="1:10" ht="14.5" x14ac:dyDescent="0.35">
      <c r="A4095" s="162">
        <v>43435</v>
      </c>
      <c r="B4095" s="162" t="s">
        <v>4288</v>
      </c>
      <c r="D4095" s="163">
        <v>1</v>
      </c>
      <c r="E4095" s="163" t="s">
        <v>195</v>
      </c>
      <c r="F4095" s="162">
        <v>2021</v>
      </c>
      <c r="G4095" s="164">
        <v>116370</v>
      </c>
      <c r="H4095" s="164">
        <v>116</v>
      </c>
      <c r="I4095" s="164">
        <v>6</v>
      </c>
      <c r="J4095" s="164">
        <v>8</v>
      </c>
    </row>
    <row r="4096" spans="1:10" ht="14.5" x14ac:dyDescent="0.35">
      <c r="A4096" s="162">
        <v>43435</v>
      </c>
      <c r="B4096" s="162" t="s">
        <v>4289</v>
      </c>
      <c r="D4096" s="163">
        <v>2.1</v>
      </c>
      <c r="E4096" s="163" t="s">
        <v>195</v>
      </c>
      <c r="F4096" s="162">
        <v>2021</v>
      </c>
      <c r="G4096" s="164">
        <v>1168379</v>
      </c>
      <c r="H4096" s="164">
        <v>1168</v>
      </c>
      <c r="I4096" s="164">
        <v>60</v>
      </c>
      <c r="J4096" s="164">
        <v>82</v>
      </c>
    </row>
    <row r="4097" spans="1:10" ht="14.5" x14ac:dyDescent="0.35">
      <c r="A4097" s="162">
        <v>43435</v>
      </c>
      <c r="B4097" s="162" t="s">
        <v>4290</v>
      </c>
      <c r="D4097" s="163">
        <v>3</v>
      </c>
      <c r="E4097" s="163" t="s">
        <v>195</v>
      </c>
      <c r="F4097" s="162">
        <v>2021</v>
      </c>
      <c r="G4097" s="164">
        <v>448558</v>
      </c>
      <c r="H4097" s="164">
        <v>449</v>
      </c>
      <c r="I4097" s="164">
        <v>24</v>
      </c>
      <c r="J4097" s="164">
        <v>33</v>
      </c>
    </row>
    <row r="4098" spans="1:10" ht="14.5" x14ac:dyDescent="0.35">
      <c r="A4098" s="162">
        <v>43435</v>
      </c>
      <c r="B4098" s="162" t="s">
        <v>4291</v>
      </c>
      <c r="D4098" s="163">
        <v>5.0999999999999996</v>
      </c>
      <c r="E4098" s="163" t="s">
        <v>195</v>
      </c>
      <c r="F4098" s="162">
        <v>2021</v>
      </c>
      <c r="G4098" s="164">
        <v>1535177</v>
      </c>
      <c r="H4098" s="164">
        <v>1535</v>
      </c>
      <c r="I4098" s="164">
        <v>75</v>
      </c>
      <c r="J4098" s="164">
        <v>103</v>
      </c>
    </row>
    <row r="4099" spans="1:10" ht="14.5" x14ac:dyDescent="0.35">
      <c r="A4099" s="162">
        <v>43435</v>
      </c>
      <c r="B4099" s="162" t="s">
        <v>4292</v>
      </c>
      <c r="D4099" s="163">
        <v>5.2</v>
      </c>
      <c r="E4099" s="163" t="s">
        <v>195</v>
      </c>
      <c r="F4099" s="162">
        <v>2021</v>
      </c>
      <c r="G4099" s="164">
        <v>1133239</v>
      </c>
      <c r="H4099" s="164">
        <v>1133</v>
      </c>
      <c r="I4099" s="164">
        <v>55</v>
      </c>
      <c r="J4099" s="164">
        <v>75</v>
      </c>
    </row>
    <row r="4100" spans="1:10" ht="14.5" x14ac:dyDescent="0.35">
      <c r="A4100" s="162">
        <v>43435</v>
      </c>
      <c r="B4100" s="162" t="s">
        <v>4293</v>
      </c>
      <c r="D4100" s="163">
        <v>9</v>
      </c>
      <c r="E4100" s="163" t="s">
        <v>195</v>
      </c>
      <c r="F4100" s="162">
        <v>2021</v>
      </c>
      <c r="G4100" s="164">
        <v>116868</v>
      </c>
      <c r="H4100" s="164">
        <v>117</v>
      </c>
      <c r="I4100" s="164">
        <v>6</v>
      </c>
      <c r="J4100" s="164">
        <v>8</v>
      </c>
    </row>
    <row r="4101" spans="1:10" ht="14.5" x14ac:dyDescent="0.35">
      <c r="A4101" s="162">
        <v>43435</v>
      </c>
      <c r="B4101" s="162" t="s">
        <v>4294</v>
      </c>
      <c r="D4101" s="163">
        <v>17.100000000000001</v>
      </c>
      <c r="E4101" s="163" t="s">
        <v>195</v>
      </c>
      <c r="F4101" s="162">
        <v>2021</v>
      </c>
      <c r="G4101" s="164">
        <v>777027</v>
      </c>
      <c r="H4101" s="164">
        <v>777</v>
      </c>
      <c r="I4101" s="164">
        <v>40</v>
      </c>
      <c r="J4101" s="164">
        <v>34</v>
      </c>
    </row>
    <row r="4102" spans="1:10" ht="14.5" x14ac:dyDescent="0.35">
      <c r="A4102" s="162">
        <v>43435</v>
      </c>
      <c r="B4102" s="162" t="s">
        <v>4295</v>
      </c>
      <c r="D4102" s="163">
        <v>17.2</v>
      </c>
      <c r="E4102" s="163" t="s">
        <v>195</v>
      </c>
      <c r="F4102" s="162">
        <v>2021</v>
      </c>
      <c r="G4102" s="164">
        <v>35595</v>
      </c>
      <c r="H4102" s="164">
        <v>36</v>
      </c>
      <c r="I4102" s="164">
        <v>2</v>
      </c>
      <c r="J4102" s="164">
        <v>3</v>
      </c>
    </row>
    <row r="4103" spans="1:10" ht="14.5" x14ac:dyDescent="0.35">
      <c r="A4103" s="162">
        <v>43435</v>
      </c>
      <c r="B4103" s="162" t="s">
        <v>4296</v>
      </c>
      <c r="D4103" s="163">
        <v>18</v>
      </c>
      <c r="E4103" s="163" t="s">
        <v>195</v>
      </c>
      <c r="F4103" s="162">
        <v>2021</v>
      </c>
      <c r="G4103" s="164">
        <v>147130</v>
      </c>
      <c r="H4103" s="164">
        <v>147</v>
      </c>
      <c r="I4103" s="164">
        <v>8</v>
      </c>
      <c r="J4103" s="164">
        <v>10</v>
      </c>
    </row>
    <row r="4104" spans="1:10" ht="14.5" x14ac:dyDescent="0.35">
      <c r="A4104" s="162">
        <v>43435</v>
      </c>
      <c r="B4104" s="162" t="s">
        <v>4297</v>
      </c>
      <c r="D4104" s="163">
        <v>19.3</v>
      </c>
      <c r="E4104" s="163" t="s">
        <v>195</v>
      </c>
      <c r="F4104" s="162">
        <v>2021</v>
      </c>
      <c r="G4104" s="164">
        <v>6466</v>
      </c>
      <c r="H4104" s="164">
        <v>1461</v>
      </c>
      <c r="I4104" s="164">
        <v>71</v>
      </c>
      <c r="J4104" s="164">
        <v>97</v>
      </c>
    </row>
    <row r="4105" spans="1:10" ht="14.5" x14ac:dyDescent="0.35">
      <c r="A4105" s="162">
        <v>43435</v>
      </c>
      <c r="B4105" s="162" t="s">
        <v>4298</v>
      </c>
      <c r="D4105" s="163">
        <v>19.399999999999999</v>
      </c>
      <c r="E4105" s="163" t="s">
        <v>195</v>
      </c>
      <c r="F4105" s="162">
        <v>2021</v>
      </c>
      <c r="G4105" s="164">
        <v>1454905</v>
      </c>
      <c r="H4105" s="164">
        <v>0</v>
      </c>
      <c r="I4105" s="164">
        <v>0</v>
      </c>
      <c r="J4105" s="164">
        <v>0</v>
      </c>
    </row>
    <row r="4106" spans="1:10" ht="14.5" x14ac:dyDescent="0.35">
      <c r="A4106" s="162">
        <v>43435</v>
      </c>
      <c r="B4106" s="162" t="s">
        <v>4299</v>
      </c>
      <c r="D4106" s="163">
        <v>21.2</v>
      </c>
      <c r="E4106" s="163" t="s">
        <v>195</v>
      </c>
      <c r="F4106" s="162">
        <v>2021</v>
      </c>
      <c r="G4106" s="164">
        <v>474515</v>
      </c>
      <c r="H4106" s="164">
        <v>475</v>
      </c>
      <c r="I4106" s="164">
        <v>22</v>
      </c>
      <c r="J4106" s="164">
        <v>30</v>
      </c>
    </row>
    <row r="4107" spans="1:10" ht="14.5" x14ac:dyDescent="0.35">
      <c r="A4107" s="162">
        <v>43460</v>
      </c>
      <c r="B4107" s="162" t="s">
        <v>4300</v>
      </c>
      <c r="D4107" s="163">
        <v>1</v>
      </c>
      <c r="E4107" s="163" t="s">
        <v>195</v>
      </c>
      <c r="F4107" s="162">
        <v>2021</v>
      </c>
      <c r="G4107" s="164">
        <v>7487</v>
      </c>
      <c r="H4107" s="164">
        <v>38013</v>
      </c>
      <c r="I4107" s="164">
        <v>815</v>
      </c>
      <c r="J4107" s="164">
        <v>1439</v>
      </c>
    </row>
    <row r="4108" spans="1:10" ht="14.5" x14ac:dyDescent="0.35">
      <c r="A4108" s="162">
        <v>43460</v>
      </c>
      <c r="B4108" s="162" t="s">
        <v>4301</v>
      </c>
      <c r="D4108" s="163">
        <v>2.1</v>
      </c>
      <c r="E4108" s="163" t="s">
        <v>195</v>
      </c>
      <c r="F4108" s="162">
        <v>2021</v>
      </c>
      <c r="G4108" s="164">
        <v>2496</v>
      </c>
      <c r="H4108" s="164">
        <v>16398</v>
      </c>
      <c r="I4108" s="164">
        <v>453</v>
      </c>
      <c r="J4108" s="164">
        <v>800</v>
      </c>
    </row>
    <row r="4109" spans="1:10" ht="14.5" x14ac:dyDescent="0.35">
      <c r="A4109" s="162">
        <v>43460</v>
      </c>
      <c r="B4109" s="162" t="s">
        <v>4302</v>
      </c>
      <c r="D4109" s="163">
        <v>4</v>
      </c>
      <c r="E4109" s="163" t="s">
        <v>195</v>
      </c>
      <c r="F4109" s="162">
        <v>2021</v>
      </c>
      <c r="G4109" s="164">
        <v>6082</v>
      </c>
      <c r="H4109" s="164">
        <v>2650</v>
      </c>
      <c r="I4109" s="164">
        <v>19</v>
      </c>
      <c r="J4109" s="164">
        <v>33</v>
      </c>
    </row>
    <row r="4110" spans="1:10" ht="14.5" x14ac:dyDescent="0.35">
      <c r="A4110" s="162">
        <v>43460</v>
      </c>
      <c r="B4110" s="162" t="s">
        <v>4303</v>
      </c>
      <c r="D4110" s="163">
        <v>5.0999999999999996</v>
      </c>
      <c r="E4110" s="163" t="s">
        <v>195</v>
      </c>
      <c r="F4110" s="162">
        <v>2021</v>
      </c>
      <c r="G4110" s="164">
        <v>208458</v>
      </c>
      <c r="H4110" s="164">
        <v>24270</v>
      </c>
      <c r="I4110" s="164">
        <v>1298</v>
      </c>
      <c r="J4110" s="164">
        <v>2291</v>
      </c>
    </row>
    <row r="4111" spans="1:10" ht="14.5" x14ac:dyDescent="0.35">
      <c r="A4111" s="162">
        <v>43460</v>
      </c>
      <c r="B4111" s="162" t="s">
        <v>4304</v>
      </c>
      <c r="D4111" s="163">
        <v>5.2</v>
      </c>
      <c r="E4111" s="163" t="s">
        <v>195</v>
      </c>
      <c r="F4111" s="162">
        <v>2021</v>
      </c>
      <c r="G4111" s="164">
        <v>28845</v>
      </c>
      <c r="H4111" s="164">
        <v>4438</v>
      </c>
      <c r="I4111" s="164">
        <v>234</v>
      </c>
      <c r="J4111" s="164">
        <v>413</v>
      </c>
    </row>
    <row r="4112" spans="1:10" ht="14.5" x14ac:dyDescent="0.35">
      <c r="A4112" s="162">
        <v>43460</v>
      </c>
      <c r="B4112" s="162" t="s">
        <v>4305</v>
      </c>
      <c r="D4112" s="163">
        <v>9</v>
      </c>
      <c r="E4112" s="163" t="s">
        <v>195</v>
      </c>
      <c r="F4112" s="162">
        <v>2021</v>
      </c>
      <c r="G4112" s="164">
        <v>4751637</v>
      </c>
      <c r="H4112" s="164">
        <v>71317</v>
      </c>
      <c r="I4112" s="164">
        <v>3434</v>
      </c>
      <c r="J4112" s="164">
        <v>6063</v>
      </c>
    </row>
    <row r="4113" spans="1:10" ht="14.5" x14ac:dyDescent="0.35">
      <c r="A4113" s="162">
        <v>43460</v>
      </c>
      <c r="B4113" s="162" t="s">
        <v>4306</v>
      </c>
      <c r="D4113" s="163">
        <v>11</v>
      </c>
      <c r="E4113" s="163" t="s">
        <v>195</v>
      </c>
      <c r="F4113" s="162">
        <v>2021</v>
      </c>
      <c r="G4113" s="164">
        <v>1289886</v>
      </c>
      <c r="H4113" s="164">
        <v>53894</v>
      </c>
      <c r="I4113" s="164">
        <v>2522</v>
      </c>
      <c r="J4113" s="164">
        <v>4453</v>
      </c>
    </row>
    <row r="4114" spans="1:10" ht="14.5" x14ac:dyDescent="0.35">
      <c r="A4114" s="162">
        <v>43460</v>
      </c>
      <c r="B4114" s="162" t="s">
        <v>4307</v>
      </c>
      <c r="D4114" s="163">
        <v>17.100000000000001</v>
      </c>
      <c r="E4114" s="163" t="s">
        <v>195</v>
      </c>
      <c r="F4114" s="162">
        <v>2021</v>
      </c>
      <c r="G4114" s="164">
        <v>12009087</v>
      </c>
      <c r="H4114" s="164">
        <v>118811</v>
      </c>
      <c r="I4114" s="164">
        <v>3049</v>
      </c>
      <c r="J4114" s="164">
        <v>5382</v>
      </c>
    </row>
    <row r="4115" spans="1:10" ht="14.5" x14ac:dyDescent="0.35">
      <c r="A4115" s="162">
        <v>43460</v>
      </c>
      <c r="B4115" s="162" t="s">
        <v>4308</v>
      </c>
      <c r="D4115" s="163">
        <v>17.2</v>
      </c>
      <c r="E4115" s="163" t="s">
        <v>195</v>
      </c>
      <c r="F4115" s="162">
        <v>2021</v>
      </c>
      <c r="G4115" s="164">
        <v>9830576</v>
      </c>
      <c r="H4115" s="164">
        <v>130045</v>
      </c>
      <c r="I4115" s="164">
        <v>5109</v>
      </c>
      <c r="J4115" s="164">
        <v>9019</v>
      </c>
    </row>
    <row r="4116" spans="1:10" ht="14.5" x14ac:dyDescent="0.35">
      <c r="A4116" s="162">
        <v>43460</v>
      </c>
      <c r="B4116" s="162" t="s">
        <v>4309</v>
      </c>
      <c r="D4116" s="163">
        <v>23</v>
      </c>
      <c r="E4116" s="163" t="s">
        <v>195</v>
      </c>
      <c r="F4116" s="162">
        <v>2021</v>
      </c>
      <c r="G4116" s="164">
        <v>92615</v>
      </c>
      <c r="H4116" s="164">
        <v>890</v>
      </c>
      <c r="I4116" s="164">
        <v>44</v>
      </c>
      <c r="J4116" s="164">
        <v>78</v>
      </c>
    </row>
    <row r="4117" spans="1:10" ht="14.5" x14ac:dyDescent="0.35">
      <c r="A4117" s="162">
        <v>43460</v>
      </c>
      <c r="B4117" s="162" t="s">
        <v>4310</v>
      </c>
      <c r="D4117" s="163">
        <v>24</v>
      </c>
      <c r="E4117" s="163" t="s">
        <v>195</v>
      </c>
      <c r="F4117" s="162">
        <v>2021</v>
      </c>
      <c r="G4117" s="164">
        <v>2248184</v>
      </c>
      <c r="H4117" s="164">
        <v>20926</v>
      </c>
      <c r="I4117" s="164">
        <v>69</v>
      </c>
      <c r="J4117" s="164">
        <v>122</v>
      </c>
    </row>
    <row r="4118" spans="1:10" ht="14.5" x14ac:dyDescent="0.35">
      <c r="A4118" s="162">
        <v>43478</v>
      </c>
      <c r="B4118" s="162" t="s">
        <v>4311</v>
      </c>
      <c r="D4118" s="163">
        <v>1</v>
      </c>
      <c r="E4118" s="163" t="s">
        <v>195</v>
      </c>
      <c r="F4118" s="162">
        <v>2021</v>
      </c>
      <c r="G4118" s="164">
        <v>4861</v>
      </c>
      <c r="H4118" s="164">
        <v>35</v>
      </c>
      <c r="I4118" s="164">
        <v>2</v>
      </c>
      <c r="J4118" s="164">
        <v>25</v>
      </c>
    </row>
    <row r="4119" spans="1:10" ht="14.5" x14ac:dyDescent="0.35">
      <c r="A4119" s="162">
        <v>43478</v>
      </c>
      <c r="B4119" s="162" t="s">
        <v>4312</v>
      </c>
      <c r="D4119" s="163">
        <v>2.1</v>
      </c>
      <c r="E4119" s="163" t="s">
        <v>195</v>
      </c>
      <c r="F4119" s="162">
        <v>2021</v>
      </c>
      <c r="G4119" s="164">
        <v>29748</v>
      </c>
      <c r="H4119" s="164">
        <v>60</v>
      </c>
      <c r="I4119" s="164">
        <v>3</v>
      </c>
      <c r="J4119" s="164">
        <v>37</v>
      </c>
    </row>
    <row r="4120" spans="1:10" ht="14.5" x14ac:dyDescent="0.35">
      <c r="A4120" s="162">
        <v>43478</v>
      </c>
      <c r="B4120" s="162" t="s">
        <v>4313</v>
      </c>
      <c r="D4120" s="163">
        <v>5.0999999999999996</v>
      </c>
      <c r="E4120" s="163" t="s">
        <v>195</v>
      </c>
      <c r="F4120" s="162">
        <v>2021</v>
      </c>
      <c r="G4120" s="164">
        <v>6431278</v>
      </c>
      <c r="H4120" s="164">
        <v>14741</v>
      </c>
      <c r="I4120" s="164">
        <v>532</v>
      </c>
      <c r="J4120" s="164">
        <v>1267</v>
      </c>
    </row>
    <row r="4121" spans="1:10" ht="14.5" x14ac:dyDescent="0.35">
      <c r="A4121" s="162">
        <v>43478</v>
      </c>
      <c r="B4121" s="162" t="s">
        <v>4314</v>
      </c>
      <c r="D4121" s="163">
        <v>5.2</v>
      </c>
      <c r="E4121" s="163" t="s">
        <v>195</v>
      </c>
      <c r="F4121" s="162">
        <v>2021</v>
      </c>
      <c r="G4121" s="164">
        <v>4183598</v>
      </c>
      <c r="H4121" s="164">
        <v>12253</v>
      </c>
      <c r="I4121" s="164">
        <v>450</v>
      </c>
      <c r="J4121" s="164">
        <v>992</v>
      </c>
    </row>
    <row r="4122" spans="1:10" ht="14.5" x14ac:dyDescent="0.35">
      <c r="A4122" s="162">
        <v>43478</v>
      </c>
      <c r="B4122" s="162" t="s">
        <v>4315</v>
      </c>
      <c r="D4122" s="163">
        <v>9</v>
      </c>
      <c r="E4122" s="163" t="s">
        <v>195</v>
      </c>
      <c r="F4122" s="162">
        <v>2021</v>
      </c>
      <c r="G4122" s="164">
        <v>19883</v>
      </c>
      <c r="H4122" s="164">
        <v>406</v>
      </c>
      <c r="I4122" s="164">
        <v>7</v>
      </c>
      <c r="J4122" s="164">
        <v>95</v>
      </c>
    </row>
    <row r="4123" spans="1:10" ht="14.5" x14ac:dyDescent="0.35">
      <c r="A4123" s="162">
        <v>43478</v>
      </c>
      <c r="B4123" s="162" t="s">
        <v>4316</v>
      </c>
      <c r="D4123" s="163">
        <v>17.100000000000001</v>
      </c>
      <c r="E4123" s="163" t="s">
        <v>195</v>
      </c>
      <c r="F4123" s="162">
        <v>2021</v>
      </c>
      <c r="G4123" s="164">
        <v>713238</v>
      </c>
      <c r="H4123" s="164">
        <v>4919</v>
      </c>
      <c r="I4123" s="164">
        <v>288</v>
      </c>
      <c r="J4123" s="164">
        <v>453</v>
      </c>
    </row>
    <row r="4124" spans="1:10" ht="14.5" x14ac:dyDescent="0.35">
      <c r="A4124" s="162">
        <v>43478</v>
      </c>
      <c r="B4124" s="162" t="s">
        <v>4317</v>
      </c>
      <c r="D4124" s="163">
        <v>17.2</v>
      </c>
      <c r="E4124" s="163" t="s">
        <v>195</v>
      </c>
      <c r="F4124" s="162">
        <v>2021</v>
      </c>
      <c r="G4124" s="164">
        <v>43360</v>
      </c>
      <c r="H4124" s="164">
        <v>1451</v>
      </c>
      <c r="I4124" s="164">
        <v>63</v>
      </c>
      <c r="J4124" s="164">
        <v>128</v>
      </c>
    </row>
    <row r="4125" spans="1:10" ht="14.5" x14ac:dyDescent="0.35">
      <c r="A4125" s="162">
        <v>43478</v>
      </c>
      <c r="B4125" s="162" t="s">
        <v>4318</v>
      </c>
      <c r="D4125" s="163">
        <v>18</v>
      </c>
      <c r="E4125" s="163" t="s">
        <v>195</v>
      </c>
      <c r="F4125" s="162">
        <v>2021</v>
      </c>
      <c r="G4125" s="164">
        <v>125</v>
      </c>
      <c r="H4125" s="164">
        <v>45</v>
      </c>
      <c r="I4125" s="164">
        <v>2</v>
      </c>
      <c r="J4125" s="164">
        <v>28</v>
      </c>
    </row>
    <row r="4126" spans="1:10" ht="14.5" x14ac:dyDescent="0.35">
      <c r="A4126" s="162">
        <v>43478</v>
      </c>
      <c r="B4126" s="162" t="s">
        <v>4319</v>
      </c>
      <c r="D4126" s="163">
        <v>19.3</v>
      </c>
      <c r="E4126" s="163" t="s">
        <v>195</v>
      </c>
      <c r="F4126" s="162">
        <v>2021</v>
      </c>
      <c r="G4126" s="164">
        <v>33144</v>
      </c>
      <c r="H4126" s="164">
        <v>23630</v>
      </c>
      <c r="I4126" s="164">
        <v>825</v>
      </c>
      <c r="J4126" s="164">
        <v>1430</v>
      </c>
    </row>
    <row r="4127" spans="1:10" ht="14.5" x14ac:dyDescent="0.35">
      <c r="A4127" s="162">
        <v>43478</v>
      </c>
      <c r="B4127" s="162" t="s">
        <v>4320</v>
      </c>
      <c r="D4127" s="163">
        <v>19.399999999999999</v>
      </c>
      <c r="E4127" s="163" t="s">
        <v>195</v>
      </c>
      <c r="F4127" s="162">
        <v>2021</v>
      </c>
      <c r="G4127" s="164">
        <v>4556872</v>
      </c>
      <c r="H4127" s="164">
        <v>0</v>
      </c>
      <c r="I4127" s="164">
        <v>0</v>
      </c>
      <c r="J4127" s="164">
        <v>0</v>
      </c>
    </row>
    <row r="4128" spans="1:10" ht="14.5" x14ac:dyDescent="0.35">
      <c r="A4128" s="162">
        <v>43478</v>
      </c>
      <c r="B4128" s="162" t="s">
        <v>4321</v>
      </c>
      <c r="D4128" s="163">
        <v>21.2</v>
      </c>
      <c r="E4128" s="163" t="s">
        <v>195</v>
      </c>
      <c r="F4128" s="162">
        <v>2021</v>
      </c>
      <c r="G4128" s="164">
        <v>996338</v>
      </c>
      <c r="H4128" s="164">
        <v>5875</v>
      </c>
      <c r="I4128" s="164">
        <v>225</v>
      </c>
      <c r="J4128" s="164">
        <v>496</v>
      </c>
    </row>
    <row r="4129" spans="1:10" ht="14.5" x14ac:dyDescent="0.35">
      <c r="A4129" s="162">
        <v>43494</v>
      </c>
      <c r="B4129" s="162" t="s">
        <v>4322</v>
      </c>
      <c r="D4129" s="163">
        <v>1</v>
      </c>
      <c r="E4129" s="163" t="s">
        <v>195</v>
      </c>
      <c r="F4129" s="162">
        <v>2021</v>
      </c>
      <c r="G4129" s="164">
        <v>130804</v>
      </c>
      <c r="H4129" s="164">
        <v>312</v>
      </c>
      <c r="I4129" s="164">
        <v>24</v>
      </c>
      <c r="J4129" s="164">
        <v>8</v>
      </c>
    </row>
    <row r="4130" spans="1:10" ht="14.5" x14ac:dyDescent="0.35">
      <c r="A4130" s="162">
        <v>43494</v>
      </c>
      <c r="B4130" s="162" t="s">
        <v>4323</v>
      </c>
      <c r="D4130" s="163">
        <v>2.1</v>
      </c>
      <c r="E4130" s="163" t="s">
        <v>195</v>
      </c>
      <c r="F4130" s="162">
        <v>2021</v>
      </c>
      <c r="G4130" s="164">
        <v>332475</v>
      </c>
      <c r="H4130" s="164">
        <v>584</v>
      </c>
      <c r="I4130" s="164">
        <v>47</v>
      </c>
      <c r="J4130" s="164">
        <v>16</v>
      </c>
    </row>
    <row r="4131" spans="1:10" ht="14.5" x14ac:dyDescent="0.35">
      <c r="A4131" s="162">
        <v>43494</v>
      </c>
      <c r="B4131" s="162" t="s">
        <v>4324</v>
      </c>
      <c r="D4131" s="163">
        <v>4</v>
      </c>
      <c r="E4131" s="163" t="s">
        <v>195</v>
      </c>
      <c r="F4131" s="162">
        <v>2021</v>
      </c>
      <c r="G4131" s="164">
        <v>2556797</v>
      </c>
      <c r="H4131" s="164">
        <v>2909</v>
      </c>
      <c r="I4131" s="164">
        <v>230</v>
      </c>
      <c r="J4131" s="164">
        <v>78</v>
      </c>
    </row>
    <row r="4132" spans="1:10" ht="14.5" x14ac:dyDescent="0.35">
      <c r="A4132" s="162">
        <v>43494</v>
      </c>
      <c r="B4132" s="162" t="s">
        <v>4325</v>
      </c>
      <c r="D4132" s="163">
        <v>5.0999999999999996</v>
      </c>
      <c r="E4132" s="163" t="s">
        <v>195</v>
      </c>
      <c r="F4132" s="162">
        <v>2021</v>
      </c>
      <c r="G4132" s="164">
        <v>10582054</v>
      </c>
      <c r="H4132" s="164">
        <v>34148</v>
      </c>
      <c r="I4132" s="164">
        <v>2621</v>
      </c>
      <c r="J4132" s="164">
        <v>919</v>
      </c>
    </row>
    <row r="4133" spans="1:10" ht="14.5" x14ac:dyDescent="0.35">
      <c r="A4133" s="162">
        <v>43494</v>
      </c>
      <c r="B4133" s="162" t="s">
        <v>4326</v>
      </c>
      <c r="D4133" s="163">
        <v>5.2</v>
      </c>
      <c r="E4133" s="163" t="s">
        <v>195</v>
      </c>
      <c r="F4133" s="162">
        <v>2021</v>
      </c>
      <c r="G4133" s="164">
        <v>6975789</v>
      </c>
      <c r="H4133" s="164">
        <v>33378</v>
      </c>
      <c r="I4133" s="164">
        <v>2600</v>
      </c>
      <c r="J4133" s="164">
        <v>898</v>
      </c>
    </row>
    <row r="4134" spans="1:10" ht="14.5" x14ac:dyDescent="0.35">
      <c r="A4134" s="162">
        <v>43494</v>
      </c>
      <c r="B4134" s="162" t="s">
        <v>4327</v>
      </c>
      <c r="D4134" s="163">
        <v>9</v>
      </c>
      <c r="E4134" s="163" t="s">
        <v>195</v>
      </c>
      <c r="F4134" s="162">
        <v>2021</v>
      </c>
      <c r="G4134" s="164">
        <v>13306</v>
      </c>
      <c r="H4134" s="164">
        <v>585</v>
      </c>
      <c r="I4134" s="164">
        <v>72</v>
      </c>
      <c r="J4134" s="164">
        <v>16</v>
      </c>
    </row>
    <row r="4135" spans="1:10" ht="14.5" x14ac:dyDescent="0.35">
      <c r="A4135" s="162">
        <v>43494</v>
      </c>
      <c r="B4135" s="162" t="s">
        <v>4328</v>
      </c>
      <c r="D4135" s="163">
        <v>17.100000000000001</v>
      </c>
      <c r="E4135" s="163" t="s">
        <v>195</v>
      </c>
      <c r="F4135" s="162">
        <v>2021</v>
      </c>
      <c r="G4135" s="164">
        <v>1639670</v>
      </c>
      <c r="H4135" s="164">
        <v>9086</v>
      </c>
      <c r="I4135" s="164">
        <v>703</v>
      </c>
      <c r="J4135" s="164">
        <v>244</v>
      </c>
    </row>
    <row r="4136" spans="1:10" ht="14.5" x14ac:dyDescent="0.35">
      <c r="A4136" s="162">
        <v>43494</v>
      </c>
      <c r="B4136" s="162" t="s">
        <v>4329</v>
      </c>
      <c r="D4136" s="163">
        <v>18</v>
      </c>
      <c r="E4136" s="163" t="s">
        <v>195</v>
      </c>
      <c r="F4136" s="162">
        <v>2021</v>
      </c>
      <c r="G4136" s="164">
        <v>78545</v>
      </c>
      <c r="H4136" s="164">
        <v>552</v>
      </c>
      <c r="I4136" s="164">
        <v>45</v>
      </c>
      <c r="J4136" s="164">
        <v>15</v>
      </c>
    </row>
    <row r="4137" spans="1:10" ht="14.5" x14ac:dyDescent="0.35">
      <c r="A4137" s="162">
        <v>43494</v>
      </c>
      <c r="B4137" s="162" t="s">
        <v>4330</v>
      </c>
      <c r="D4137" s="163">
        <v>19.3</v>
      </c>
      <c r="E4137" s="163" t="s">
        <v>195</v>
      </c>
      <c r="F4137" s="162">
        <v>2021</v>
      </c>
      <c r="G4137" s="164">
        <v>14000</v>
      </c>
      <c r="H4137" s="164">
        <v>34389</v>
      </c>
      <c r="I4137" s="164">
        <v>3539</v>
      </c>
      <c r="J4137" s="164">
        <v>925</v>
      </c>
    </row>
    <row r="4138" spans="1:10" ht="14.5" x14ac:dyDescent="0.35">
      <c r="A4138" s="162">
        <v>43494</v>
      </c>
      <c r="B4138" s="162" t="s">
        <v>4331</v>
      </c>
      <c r="D4138" s="163">
        <v>19.399999999999999</v>
      </c>
      <c r="E4138" s="163" t="s">
        <v>195</v>
      </c>
      <c r="F4138" s="162">
        <v>2021</v>
      </c>
      <c r="G4138" s="164">
        <v>4244867</v>
      </c>
      <c r="H4138" s="164">
        <v>0</v>
      </c>
      <c r="I4138" s="164">
        <v>0</v>
      </c>
      <c r="J4138" s="164">
        <v>0</v>
      </c>
    </row>
    <row r="4139" spans="1:10" ht="14.5" x14ac:dyDescent="0.35">
      <c r="A4139" s="162">
        <v>43494</v>
      </c>
      <c r="B4139" s="162" t="s">
        <v>4332</v>
      </c>
      <c r="D4139" s="163">
        <v>21.2</v>
      </c>
      <c r="E4139" s="163" t="s">
        <v>195</v>
      </c>
      <c r="F4139" s="162">
        <v>2021</v>
      </c>
      <c r="G4139" s="164">
        <v>1578361</v>
      </c>
      <c r="H4139" s="164">
        <v>15895</v>
      </c>
      <c r="I4139" s="164">
        <v>1627</v>
      </c>
      <c r="J4139" s="164">
        <v>428</v>
      </c>
    </row>
    <row r="4140" spans="1:10" ht="14.5" x14ac:dyDescent="0.35">
      <c r="A4140" s="162">
        <v>43559</v>
      </c>
      <c r="B4140" s="162" t="s">
        <v>4333</v>
      </c>
      <c r="D4140" s="163">
        <v>1</v>
      </c>
      <c r="E4140" s="163" t="s">
        <v>195</v>
      </c>
      <c r="F4140" s="162">
        <v>2021</v>
      </c>
      <c r="G4140" s="164">
        <v>5717662</v>
      </c>
      <c r="H4140" s="164">
        <v>5718</v>
      </c>
      <c r="I4140" s="164">
        <v>63</v>
      </c>
      <c r="J4140" s="164">
        <v>44</v>
      </c>
    </row>
    <row r="4141" spans="1:10" ht="14.5" x14ac:dyDescent="0.35">
      <c r="A4141" s="162">
        <v>43559</v>
      </c>
      <c r="B4141" s="162" t="s">
        <v>4334</v>
      </c>
      <c r="D4141" s="163">
        <v>2.1</v>
      </c>
      <c r="E4141" s="163" t="s">
        <v>195</v>
      </c>
      <c r="F4141" s="162">
        <v>2021</v>
      </c>
      <c r="G4141" s="164">
        <v>13419936</v>
      </c>
      <c r="H4141" s="164">
        <v>13420</v>
      </c>
      <c r="I4141" s="164">
        <v>147</v>
      </c>
      <c r="J4141" s="164">
        <v>104</v>
      </c>
    </row>
    <row r="4142" spans="1:10" ht="14.5" x14ac:dyDescent="0.35">
      <c r="A4142" s="162">
        <v>43559</v>
      </c>
      <c r="B4142" s="162" t="s">
        <v>4335</v>
      </c>
      <c r="D4142" s="163">
        <v>5.0999999999999996</v>
      </c>
      <c r="E4142" s="163" t="s">
        <v>195</v>
      </c>
      <c r="F4142" s="162">
        <v>2021</v>
      </c>
      <c r="G4142" s="164">
        <v>1313805</v>
      </c>
      <c r="H4142" s="164">
        <v>1314</v>
      </c>
      <c r="I4142" s="164">
        <v>14</v>
      </c>
      <c r="J4142" s="164">
        <v>11</v>
      </c>
    </row>
    <row r="4143" spans="1:10" ht="14.5" x14ac:dyDescent="0.35">
      <c r="A4143" s="162">
        <v>43559</v>
      </c>
      <c r="B4143" s="162" t="s">
        <v>4336</v>
      </c>
      <c r="D4143" s="163">
        <v>5.2</v>
      </c>
      <c r="E4143" s="163" t="s">
        <v>195</v>
      </c>
      <c r="F4143" s="162">
        <v>2021</v>
      </c>
      <c r="G4143" s="164">
        <v>52309</v>
      </c>
      <c r="H4143" s="164">
        <v>52</v>
      </c>
      <c r="I4143" s="164">
        <v>1</v>
      </c>
      <c r="J4143" s="164">
        <v>0</v>
      </c>
    </row>
    <row r="4144" spans="1:10" ht="14.5" x14ac:dyDescent="0.35">
      <c r="A4144" s="162">
        <v>43559</v>
      </c>
      <c r="B4144" s="162" t="s">
        <v>4337</v>
      </c>
      <c r="D4144" s="163">
        <v>9</v>
      </c>
      <c r="E4144" s="163" t="s">
        <v>195</v>
      </c>
      <c r="F4144" s="162">
        <v>2021</v>
      </c>
      <c r="G4144" s="164">
        <v>2760319</v>
      </c>
      <c r="H4144" s="164">
        <v>2760</v>
      </c>
      <c r="I4144" s="164">
        <v>30</v>
      </c>
      <c r="J4144" s="164">
        <v>21</v>
      </c>
    </row>
    <row r="4145" spans="1:10" ht="14.5" x14ac:dyDescent="0.35">
      <c r="A4145" s="162">
        <v>43559</v>
      </c>
      <c r="B4145" s="162" t="s">
        <v>4338</v>
      </c>
      <c r="D4145" s="163">
        <v>17.100000000000001</v>
      </c>
      <c r="E4145" s="163" t="s">
        <v>195</v>
      </c>
      <c r="F4145" s="162">
        <v>2021</v>
      </c>
      <c r="G4145" s="164">
        <v>17411991</v>
      </c>
      <c r="H4145" s="164">
        <v>17412</v>
      </c>
      <c r="I4145" s="164">
        <v>191</v>
      </c>
      <c r="J4145" s="164">
        <v>134</v>
      </c>
    </row>
    <row r="4146" spans="1:10" ht="14.5" x14ac:dyDescent="0.35">
      <c r="A4146" s="162">
        <v>43559</v>
      </c>
      <c r="B4146" s="162" t="s">
        <v>4339</v>
      </c>
      <c r="D4146" s="163">
        <v>18</v>
      </c>
      <c r="E4146" s="163" t="s">
        <v>195</v>
      </c>
      <c r="F4146" s="162">
        <v>2021</v>
      </c>
      <c r="G4146" s="164">
        <v>6130832</v>
      </c>
      <c r="H4146" s="164">
        <v>6131</v>
      </c>
      <c r="I4146" s="164">
        <v>67</v>
      </c>
      <c r="J4146" s="164">
        <v>47</v>
      </c>
    </row>
    <row r="4147" spans="1:10" ht="14.5" x14ac:dyDescent="0.35">
      <c r="A4147" s="162">
        <v>43559</v>
      </c>
      <c r="B4147" s="162" t="s">
        <v>4340</v>
      </c>
      <c r="D4147" s="163">
        <v>19.3</v>
      </c>
      <c r="E4147" s="163" t="s">
        <v>195</v>
      </c>
      <c r="F4147" s="162">
        <v>2021</v>
      </c>
      <c r="G4147" s="164">
        <v>60641</v>
      </c>
      <c r="H4147" s="164">
        <v>13025</v>
      </c>
      <c r="I4147" s="164">
        <v>143</v>
      </c>
      <c r="J4147" s="164">
        <v>101</v>
      </c>
    </row>
    <row r="4148" spans="1:10" ht="14.5" x14ac:dyDescent="0.35">
      <c r="A4148" s="162">
        <v>43559</v>
      </c>
      <c r="B4148" s="162" t="s">
        <v>4341</v>
      </c>
      <c r="D4148" s="163">
        <v>19.399999999999999</v>
      </c>
      <c r="E4148" s="163" t="s">
        <v>195</v>
      </c>
      <c r="F4148" s="162">
        <v>2021</v>
      </c>
      <c r="G4148" s="164">
        <v>12964148</v>
      </c>
      <c r="H4148" s="164">
        <v>0</v>
      </c>
      <c r="I4148" s="164">
        <v>0</v>
      </c>
      <c r="J4148" s="164">
        <v>0</v>
      </c>
    </row>
    <row r="4149" spans="1:10" ht="14.5" x14ac:dyDescent="0.35">
      <c r="A4149" s="162">
        <v>43559</v>
      </c>
      <c r="B4149" s="162" t="s">
        <v>4342</v>
      </c>
      <c r="D4149" s="163">
        <v>21.2</v>
      </c>
      <c r="E4149" s="163" t="s">
        <v>195</v>
      </c>
      <c r="F4149" s="162">
        <v>2021</v>
      </c>
      <c r="G4149" s="164">
        <v>4821547</v>
      </c>
      <c r="H4149" s="164">
        <v>4822</v>
      </c>
      <c r="I4149" s="164">
        <v>53</v>
      </c>
      <c r="J4149" s="164">
        <v>37</v>
      </c>
    </row>
    <row r="4150" spans="1:10" ht="14.5" x14ac:dyDescent="0.35">
      <c r="A4150" s="162">
        <v>43575</v>
      </c>
      <c r="B4150" s="162" t="s">
        <v>4343</v>
      </c>
      <c r="D4150" s="163">
        <v>3</v>
      </c>
      <c r="E4150" s="163" t="s">
        <v>195</v>
      </c>
      <c r="F4150" s="162">
        <v>2021</v>
      </c>
      <c r="G4150" s="164">
        <v>19347604</v>
      </c>
      <c r="H4150" s="164">
        <v>87209</v>
      </c>
      <c r="I4150" s="164">
        <v>1854</v>
      </c>
      <c r="J4150" s="164">
        <v>2401</v>
      </c>
    </row>
    <row r="4151" spans="1:10" ht="14.5" x14ac:dyDescent="0.35">
      <c r="A4151" s="162">
        <v>43575</v>
      </c>
      <c r="B4151" s="162" t="s">
        <v>4344</v>
      </c>
      <c r="D4151" s="163">
        <v>5.0999999999999996</v>
      </c>
      <c r="E4151" s="163" t="s">
        <v>195</v>
      </c>
      <c r="F4151" s="162">
        <v>2021</v>
      </c>
      <c r="G4151" s="164">
        <v>365632</v>
      </c>
      <c r="H4151" s="164">
        <v>10781</v>
      </c>
      <c r="I4151" s="164">
        <v>247</v>
      </c>
      <c r="J4151" s="164">
        <v>325</v>
      </c>
    </row>
    <row r="4152" spans="1:10" ht="14.5" x14ac:dyDescent="0.35">
      <c r="A4152" s="162">
        <v>43575</v>
      </c>
      <c r="B4152" s="162" t="s">
        <v>4345</v>
      </c>
      <c r="D4152" s="163">
        <v>5.2</v>
      </c>
      <c r="E4152" s="163" t="s">
        <v>195</v>
      </c>
      <c r="F4152" s="162">
        <v>2021</v>
      </c>
      <c r="G4152" s="164">
        <v>293385</v>
      </c>
      <c r="H4152" s="164">
        <v>7385</v>
      </c>
      <c r="I4152" s="164">
        <v>143</v>
      </c>
      <c r="J4152" s="164">
        <v>194</v>
      </c>
    </row>
    <row r="4153" spans="1:10" ht="14.5" x14ac:dyDescent="0.35">
      <c r="A4153" s="162">
        <v>43575</v>
      </c>
      <c r="B4153" s="162" t="s">
        <v>4346</v>
      </c>
      <c r="D4153" s="163">
        <v>9</v>
      </c>
      <c r="E4153" s="163" t="s">
        <v>195</v>
      </c>
      <c r="F4153" s="162">
        <v>2021</v>
      </c>
      <c r="G4153" s="164">
        <v>6254922</v>
      </c>
      <c r="H4153" s="164">
        <v>109648</v>
      </c>
      <c r="I4153" s="164">
        <v>2600</v>
      </c>
      <c r="J4153" s="164">
        <v>3401</v>
      </c>
    </row>
    <row r="4154" spans="1:10" ht="14.5" x14ac:dyDescent="0.35">
      <c r="A4154" s="162">
        <v>43575</v>
      </c>
      <c r="B4154" s="162" t="s">
        <v>4347</v>
      </c>
      <c r="D4154" s="163">
        <v>17.100000000000001</v>
      </c>
      <c r="E4154" s="163" t="s">
        <v>195</v>
      </c>
      <c r="F4154" s="162">
        <v>2021</v>
      </c>
      <c r="G4154" s="164">
        <v>137440317</v>
      </c>
      <c r="H4154" s="164">
        <v>546597</v>
      </c>
      <c r="I4154" s="164">
        <v>12589</v>
      </c>
      <c r="J4154" s="164">
        <v>15850</v>
      </c>
    </row>
    <row r="4155" spans="1:10" ht="14.5" x14ac:dyDescent="0.35">
      <c r="A4155" s="162">
        <v>43575</v>
      </c>
      <c r="B4155" s="162" t="s">
        <v>4348</v>
      </c>
      <c r="D4155" s="163">
        <v>17.2</v>
      </c>
      <c r="E4155" s="163" t="s">
        <v>195</v>
      </c>
      <c r="F4155" s="162">
        <v>2021</v>
      </c>
      <c r="G4155" s="164">
        <v>231361</v>
      </c>
      <c r="H4155" s="164">
        <v>2206</v>
      </c>
      <c r="I4155" s="164">
        <v>48</v>
      </c>
      <c r="J4155" s="164">
        <v>62</v>
      </c>
    </row>
    <row r="4156" spans="1:10" ht="14.5" x14ac:dyDescent="0.35">
      <c r="A4156" s="162">
        <v>43575</v>
      </c>
      <c r="B4156" s="162" t="s">
        <v>4349</v>
      </c>
      <c r="D4156" s="163">
        <v>18</v>
      </c>
      <c r="E4156" s="163" t="s">
        <v>195</v>
      </c>
      <c r="F4156" s="162">
        <v>2021</v>
      </c>
      <c r="G4156" s="164">
        <v>65451</v>
      </c>
      <c r="H4156" s="164">
        <v>405</v>
      </c>
      <c r="I4156" s="164">
        <v>9</v>
      </c>
      <c r="J4156" s="164">
        <v>11</v>
      </c>
    </row>
    <row r="4157" spans="1:10" ht="14.5" x14ac:dyDescent="0.35">
      <c r="A4157" s="162">
        <v>43575</v>
      </c>
      <c r="B4157" s="162" t="s">
        <v>4350</v>
      </c>
      <c r="D4157" s="163">
        <v>19.3</v>
      </c>
      <c r="E4157" s="163" t="s">
        <v>195</v>
      </c>
      <c r="F4157" s="162">
        <v>2021</v>
      </c>
      <c r="G4157" s="164">
        <v>26449</v>
      </c>
      <c r="H4157" s="164">
        <v>65445</v>
      </c>
      <c r="I4157" s="164">
        <v>1267</v>
      </c>
      <c r="J4157" s="164">
        <v>1576</v>
      </c>
    </row>
    <row r="4158" spans="1:10" ht="14.5" x14ac:dyDescent="0.35">
      <c r="A4158" s="162">
        <v>43575</v>
      </c>
      <c r="B4158" s="162" t="s">
        <v>4351</v>
      </c>
      <c r="D4158" s="163">
        <v>19.399999999999999</v>
      </c>
      <c r="E4158" s="163" t="s">
        <v>195</v>
      </c>
      <c r="F4158" s="162">
        <v>2021</v>
      </c>
      <c r="G4158" s="164">
        <v>10283997</v>
      </c>
      <c r="H4158" s="164">
        <v>0</v>
      </c>
      <c r="I4158" s="164">
        <v>0</v>
      </c>
      <c r="J4158" s="164">
        <v>0</v>
      </c>
    </row>
    <row r="4159" spans="1:10" ht="14.5" x14ac:dyDescent="0.35">
      <c r="A4159" s="162">
        <v>43575</v>
      </c>
      <c r="B4159" s="162" t="s">
        <v>4352</v>
      </c>
      <c r="D4159" s="163">
        <v>21.2</v>
      </c>
      <c r="E4159" s="163" t="s">
        <v>195</v>
      </c>
      <c r="F4159" s="162">
        <v>2021</v>
      </c>
      <c r="G4159" s="164">
        <v>3438738</v>
      </c>
      <c r="H4159" s="164">
        <v>23226</v>
      </c>
      <c r="I4159" s="164">
        <v>505</v>
      </c>
      <c r="J4159" s="164">
        <v>633</v>
      </c>
    </row>
    <row r="4160" spans="1:10" ht="14.5" x14ac:dyDescent="0.35">
      <c r="A4160" s="162">
        <v>43575</v>
      </c>
      <c r="B4160" s="162" t="s">
        <v>4353</v>
      </c>
      <c r="D4160" s="163">
        <v>24</v>
      </c>
      <c r="E4160" s="163" t="s">
        <v>195</v>
      </c>
      <c r="F4160" s="162">
        <v>2021</v>
      </c>
      <c r="G4160" s="164">
        <v>2500</v>
      </c>
      <c r="H4160" s="164">
        <v>19</v>
      </c>
      <c r="I4160" s="164">
        <v>0</v>
      </c>
      <c r="J4160" s="164">
        <v>0</v>
      </c>
    </row>
    <row r="4161" spans="1:10" ht="14.5" x14ac:dyDescent="0.35">
      <c r="A4161" s="162">
        <v>44245</v>
      </c>
      <c r="B4161" s="162" t="s">
        <v>4354</v>
      </c>
      <c r="D4161" s="163">
        <v>4</v>
      </c>
      <c r="E4161" s="163" t="s">
        <v>195</v>
      </c>
      <c r="F4161" s="162">
        <v>2021</v>
      </c>
      <c r="G4161" s="164">
        <v>3189505</v>
      </c>
      <c r="H4161" s="164">
        <v>6106</v>
      </c>
      <c r="I4161" s="164">
        <v>3683</v>
      </c>
      <c r="J4161" s="164">
        <v>1609</v>
      </c>
    </row>
    <row r="4162" spans="1:10" ht="14.5" x14ac:dyDescent="0.35">
      <c r="A4162" s="162">
        <v>44318</v>
      </c>
      <c r="B4162" s="162" t="s">
        <v>4355</v>
      </c>
      <c r="D4162" s="163">
        <v>5.0999999999999996</v>
      </c>
      <c r="E4162" s="163" t="s">
        <v>195</v>
      </c>
      <c r="F4162" s="162">
        <v>2021</v>
      </c>
      <c r="G4162" s="164">
        <v>32693</v>
      </c>
      <c r="H4162" s="164">
        <v>39544</v>
      </c>
      <c r="I4162" s="164">
        <v>835</v>
      </c>
      <c r="J4162" s="164">
        <v>3276</v>
      </c>
    </row>
    <row r="4163" spans="1:10" ht="14.5" x14ac:dyDescent="0.35">
      <c r="A4163" s="162">
        <v>44318</v>
      </c>
      <c r="B4163" s="162" t="s">
        <v>4356</v>
      </c>
      <c r="D4163" s="163">
        <v>5.2</v>
      </c>
      <c r="E4163" s="163" t="s">
        <v>195</v>
      </c>
      <c r="F4163" s="162">
        <v>2021</v>
      </c>
      <c r="G4163" s="164">
        <v>41950</v>
      </c>
      <c r="H4163" s="164">
        <v>29220</v>
      </c>
      <c r="I4163" s="164">
        <v>575</v>
      </c>
      <c r="J4163" s="164">
        <v>2301</v>
      </c>
    </row>
    <row r="4164" spans="1:10" ht="14.5" x14ac:dyDescent="0.35">
      <c r="A4164" s="162">
        <v>44393</v>
      </c>
      <c r="B4164" s="162" t="s">
        <v>4357</v>
      </c>
      <c r="D4164" s="163">
        <v>1</v>
      </c>
      <c r="E4164" s="163" t="s">
        <v>195</v>
      </c>
      <c r="F4164" s="162">
        <v>2021</v>
      </c>
      <c r="G4164" s="164">
        <v>1053459</v>
      </c>
      <c r="H4164" s="164">
        <v>5430</v>
      </c>
      <c r="I4164" s="164">
        <v>28</v>
      </c>
      <c r="J4164" s="164">
        <v>503</v>
      </c>
    </row>
    <row r="4165" spans="1:10" ht="14.5" x14ac:dyDescent="0.35">
      <c r="A4165" s="162">
        <v>44393</v>
      </c>
      <c r="B4165" s="162" t="s">
        <v>4358</v>
      </c>
      <c r="D4165" s="163">
        <v>2.1</v>
      </c>
      <c r="E4165" s="163" t="s">
        <v>195</v>
      </c>
      <c r="F4165" s="162">
        <v>2021</v>
      </c>
      <c r="G4165" s="164">
        <v>733805</v>
      </c>
      <c r="H4165" s="164">
        <v>7429</v>
      </c>
      <c r="I4165" s="164">
        <v>434</v>
      </c>
      <c r="J4165" s="164">
        <v>858</v>
      </c>
    </row>
    <row r="4166" spans="1:10" ht="14.5" x14ac:dyDescent="0.35">
      <c r="A4166" s="162">
        <v>44393</v>
      </c>
      <c r="B4166" s="162" t="s">
        <v>4359</v>
      </c>
      <c r="D4166" s="163">
        <v>3</v>
      </c>
      <c r="E4166" s="163" t="s">
        <v>195</v>
      </c>
      <c r="F4166" s="162">
        <v>2021</v>
      </c>
      <c r="G4166" s="164">
        <v>8614253</v>
      </c>
      <c r="H4166" s="164">
        <v>32640</v>
      </c>
      <c r="I4166" s="164">
        <v>2724</v>
      </c>
      <c r="J4166" s="164">
        <v>2014</v>
      </c>
    </row>
    <row r="4167" spans="1:10" ht="14.5" x14ac:dyDescent="0.35">
      <c r="A4167" s="162">
        <v>44393</v>
      </c>
      <c r="B4167" s="162" t="s">
        <v>4360</v>
      </c>
      <c r="D4167" s="163">
        <v>5.0999999999999996</v>
      </c>
      <c r="E4167" s="163" t="s">
        <v>195</v>
      </c>
      <c r="F4167" s="162">
        <v>2021</v>
      </c>
      <c r="G4167" s="164">
        <v>6994387</v>
      </c>
      <c r="H4167" s="164">
        <v>143654</v>
      </c>
      <c r="I4167" s="164">
        <v>12268</v>
      </c>
      <c r="J4167" s="164">
        <v>11862</v>
      </c>
    </row>
    <row r="4168" spans="1:10" ht="14.5" x14ac:dyDescent="0.35">
      <c r="A4168" s="162">
        <v>44393</v>
      </c>
      <c r="B4168" s="162" t="s">
        <v>4361</v>
      </c>
      <c r="D4168" s="163">
        <v>5.2</v>
      </c>
      <c r="E4168" s="163" t="s">
        <v>195</v>
      </c>
      <c r="F4168" s="162">
        <v>2021</v>
      </c>
      <c r="G4168" s="164">
        <v>4266718</v>
      </c>
      <c r="H4168" s="164">
        <v>118563</v>
      </c>
      <c r="I4168" s="164">
        <v>9813</v>
      </c>
      <c r="J4168" s="164">
        <v>8249</v>
      </c>
    </row>
    <row r="4169" spans="1:10" ht="14.5" x14ac:dyDescent="0.35">
      <c r="A4169" s="162">
        <v>44393</v>
      </c>
      <c r="B4169" s="162" t="s">
        <v>4362</v>
      </c>
      <c r="D4169" s="163">
        <v>9</v>
      </c>
      <c r="E4169" s="163" t="s">
        <v>195</v>
      </c>
      <c r="F4169" s="162">
        <v>2021</v>
      </c>
      <c r="G4169" s="164">
        <v>4243392</v>
      </c>
      <c r="H4169" s="164">
        <v>29236</v>
      </c>
      <c r="I4169" s="164">
        <v>2184</v>
      </c>
      <c r="J4169" s="164">
        <v>2344</v>
      </c>
    </row>
    <row r="4170" spans="1:10" ht="14.5" x14ac:dyDescent="0.35">
      <c r="A4170" s="162">
        <v>44393</v>
      </c>
      <c r="B4170" s="162" t="s">
        <v>4363</v>
      </c>
      <c r="D4170" s="163">
        <v>17.100000000000001</v>
      </c>
      <c r="E4170" s="163" t="s">
        <v>195</v>
      </c>
      <c r="F4170" s="162">
        <v>2021</v>
      </c>
      <c r="G4170" s="164">
        <v>948151</v>
      </c>
      <c r="H4170" s="164">
        <v>13131</v>
      </c>
      <c r="I4170" s="164">
        <v>487</v>
      </c>
      <c r="J4170" s="164">
        <v>1102</v>
      </c>
    </row>
    <row r="4171" spans="1:10" ht="14.5" x14ac:dyDescent="0.35">
      <c r="A4171" s="162">
        <v>44393</v>
      </c>
      <c r="B4171" s="162" t="s">
        <v>4364</v>
      </c>
      <c r="D4171" s="163">
        <v>17.2</v>
      </c>
      <c r="E4171" s="163" t="s">
        <v>195</v>
      </c>
      <c r="F4171" s="162">
        <v>2021</v>
      </c>
      <c r="G4171" s="164">
        <v>0</v>
      </c>
      <c r="H4171" s="164">
        <v>4</v>
      </c>
      <c r="I4171" s="164">
        <v>0</v>
      </c>
      <c r="J4171" s="164">
        <v>0</v>
      </c>
    </row>
    <row r="4172" spans="1:10" ht="14.5" x14ac:dyDescent="0.35">
      <c r="A4172" s="162">
        <v>44393</v>
      </c>
      <c r="B4172" s="162" t="s">
        <v>4365</v>
      </c>
      <c r="D4172" s="163">
        <v>18</v>
      </c>
      <c r="E4172" s="163" t="s">
        <v>195</v>
      </c>
      <c r="F4172" s="162">
        <v>2021</v>
      </c>
      <c r="G4172" s="164">
        <v>62415</v>
      </c>
      <c r="H4172" s="164">
        <v>4161</v>
      </c>
      <c r="I4172" s="164">
        <v>0</v>
      </c>
      <c r="J4172" s="164">
        <v>0</v>
      </c>
    </row>
    <row r="4173" spans="1:10" ht="14.5" x14ac:dyDescent="0.35">
      <c r="A4173" s="162">
        <v>44393</v>
      </c>
      <c r="B4173" s="162" t="s">
        <v>4366</v>
      </c>
      <c r="D4173" s="163">
        <v>19.3</v>
      </c>
      <c r="E4173" s="163" t="s">
        <v>195</v>
      </c>
      <c r="F4173" s="162">
        <v>2021</v>
      </c>
      <c r="G4173" s="164">
        <v>40564</v>
      </c>
      <c r="H4173" s="164">
        <v>78652</v>
      </c>
      <c r="I4173" s="164">
        <v>4025</v>
      </c>
      <c r="J4173" s="164">
        <v>6900</v>
      </c>
    </row>
    <row r="4174" spans="1:10" ht="14.5" x14ac:dyDescent="0.35">
      <c r="A4174" s="162">
        <v>44393</v>
      </c>
      <c r="B4174" s="162" t="s">
        <v>4367</v>
      </c>
      <c r="D4174" s="163">
        <v>19.399999999999999</v>
      </c>
      <c r="E4174" s="163" t="s">
        <v>195</v>
      </c>
      <c r="F4174" s="162">
        <v>2021</v>
      </c>
      <c r="G4174" s="164">
        <v>5734472</v>
      </c>
      <c r="H4174" s="164">
        <v>0</v>
      </c>
      <c r="I4174" s="164">
        <v>0</v>
      </c>
      <c r="J4174" s="164">
        <v>0</v>
      </c>
    </row>
    <row r="4175" spans="1:10" ht="14.5" x14ac:dyDescent="0.35">
      <c r="A4175" s="162">
        <v>44393</v>
      </c>
      <c r="B4175" s="162" t="s">
        <v>4368</v>
      </c>
      <c r="D4175" s="163">
        <v>21.2</v>
      </c>
      <c r="E4175" s="163" t="s">
        <v>195</v>
      </c>
      <c r="F4175" s="162">
        <v>2021</v>
      </c>
      <c r="G4175" s="164">
        <v>1795135</v>
      </c>
      <c r="H4175" s="164">
        <v>28505</v>
      </c>
      <c r="I4175" s="164">
        <v>2046</v>
      </c>
      <c r="J4175" s="164">
        <v>2592</v>
      </c>
    </row>
    <row r="4176" spans="1:10" ht="14.5" x14ac:dyDescent="0.35">
      <c r="A4176" s="162">
        <v>44768</v>
      </c>
      <c r="B4176" s="162" t="s">
        <v>4369</v>
      </c>
      <c r="D4176" s="163">
        <v>5.0999999999999996</v>
      </c>
      <c r="E4176" s="163" t="s">
        <v>195</v>
      </c>
      <c r="F4176" s="162">
        <v>2021</v>
      </c>
      <c r="G4176" s="164">
        <v>920604</v>
      </c>
      <c r="H4176" s="164">
        <v>6653</v>
      </c>
      <c r="I4176" s="164">
        <v>0</v>
      </c>
      <c r="J4176" s="164">
        <v>24</v>
      </c>
    </row>
    <row r="4177" spans="1:10" ht="14.5" x14ac:dyDescent="0.35">
      <c r="A4177" s="162">
        <v>44768</v>
      </c>
      <c r="B4177" s="162" t="s">
        <v>4370</v>
      </c>
      <c r="D4177" s="163">
        <v>5.2</v>
      </c>
      <c r="E4177" s="163" t="s">
        <v>195</v>
      </c>
      <c r="F4177" s="162">
        <v>2021</v>
      </c>
      <c r="G4177" s="164">
        <v>1553040</v>
      </c>
      <c r="H4177" s="164">
        <v>17847</v>
      </c>
      <c r="I4177" s="164">
        <v>0</v>
      </c>
      <c r="J4177" s="164">
        <v>63</v>
      </c>
    </row>
    <row r="4178" spans="1:10" ht="14.5" x14ac:dyDescent="0.35">
      <c r="A4178" s="162">
        <v>44768</v>
      </c>
      <c r="B4178" s="162" t="s">
        <v>4371</v>
      </c>
      <c r="D4178" s="163">
        <v>17.100000000000001</v>
      </c>
      <c r="E4178" s="163" t="s">
        <v>195</v>
      </c>
      <c r="F4178" s="162">
        <v>2021</v>
      </c>
      <c r="G4178" s="164">
        <v>664357</v>
      </c>
      <c r="H4178" s="164">
        <v>20998</v>
      </c>
      <c r="I4178" s="164">
        <v>0</v>
      </c>
      <c r="J4178" s="164">
        <v>74</v>
      </c>
    </row>
    <row r="4179" spans="1:10" ht="14.5" x14ac:dyDescent="0.35">
      <c r="A4179" s="162">
        <v>44768</v>
      </c>
      <c r="B4179" s="162" t="s">
        <v>4372</v>
      </c>
      <c r="D4179" s="163">
        <v>17.2</v>
      </c>
      <c r="E4179" s="163" t="s">
        <v>195</v>
      </c>
      <c r="F4179" s="162">
        <v>2021</v>
      </c>
      <c r="G4179" s="164">
        <v>0</v>
      </c>
      <c r="H4179" s="164">
        <v>668</v>
      </c>
      <c r="I4179" s="164">
        <v>0</v>
      </c>
      <c r="J4179" s="164">
        <v>2</v>
      </c>
    </row>
    <row r="4180" spans="1:10" ht="14.5" x14ac:dyDescent="0.35">
      <c r="A4180" s="162">
        <v>44768</v>
      </c>
      <c r="B4180" s="162" t="s">
        <v>4373</v>
      </c>
      <c r="D4180" s="163">
        <v>19.3</v>
      </c>
      <c r="E4180" s="163" t="s">
        <v>195</v>
      </c>
      <c r="F4180" s="162">
        <v>2021</v>
      </c>
      <c r="G4180" s="164">
        <v>11379</v>
      </c>
      <c r="H4180" s="164">
        <v>37616</v>
      </c>
      <c r="I4180" s="164">
        <v>0</v>
      </c>
      <c r="J4180" s="164">
        <v>133</v>
      </c>
    </row>
    <row r="4181" spans="1:10" ht="14.5" x14ac:dyDescent="0.35">
      <c r="A4181" s="162">
        <v>44768</v>
      </c>
      <c r="B4181" s="162" t="s">
        <v>4374</v>
      </c>
      <c r="D4181" s="163">
        <v>19.399999999999999</v>
      </c>
      <c r="E4181" s="163" t="s">
        <v>195</v>
      </c>
      <c r="F4181" s="162">
        <v>2021</v>
      </c>
      <c r="G4181" s="164">
        <v>3300053</v>
      </c>
      <c r="H4181" s="164">
        <v>0</v>
      </c>
      <c r="I4181" s="164">
        <v>0</v>
      </c>
      <c r="J4181" s="164">
        <v>0</v>
      </c>
    </row>
    <row r="4182" spans="1:10" ht="14.5" x14ac:dyDescent="0.35">
      <c r="A4182" s="162">
        <v>44768</v>
      </c>
      <c r="B4182" s="162" t="s">
        <v>4375</v>
      </c>
      <c r="D4182" s="163">
        <v>21.2</v>
      </c>
      <c r="E4182" s="163" t="s">
        <v>195</v>
      </c>
      <c r="F4182" s="162">
        <v>2021</v>
      </c>
      <c r="G4182" s="164">
        <v>716735</v>
      </c>
      <c r="H4182" s="164">
        <v>8142</v>
      </c>
      <c r="I4182" s="164">
        <v>0</v>
      </c>
      <c r="J4182" s="164">
        <v>29</v>
      </c>
    </row>
    <row r="4183" spans="1:10" ht="14.5" x14ac:dyDescent="0.35">
      <c r="A4183" s="162">
        <v>81108</v>
      </c>
      <c r="B4183" s="162" t="s">
        <v>4376</v>
      </c>
      <c r="D4183" s="163">
        <v>19.100000000000001</v>
      </c>
      <c r="E4183" s="163" t="s">
        <v>195</v>
      </c>
      <c r="F4183" s="162">
        <v>2021</v>
      </c>
      <c r="G4183" s="164">
        <v>471</v>
      </c>
      <c r="H4183" s="164">
        <v>5165</v>
      </c>
      <c r="I4183" s="164">
        <v>1</v>
      </c>
      <c r="J4183" s="164">
        <v>533</v>
      </c>
    </row>
    <row r="4184" spans="1:10" ht="14.5" x14ac:dyDescent="0.35">
      <c r="A4184" s="162">
        <v>81108</v>
      </c>
      <c r="B4184" s="162" t="s">
        <v>4377</v>
      </c>
      <c r="D4184" s="163">
        <v>19.2</v>
      </c>
      <c r="E4184" s="163" t="s">
        <v>195</v>
      </c>
      <c r="F4184" s="162">
        <v>2021</v>
      </c>
      <c r="G4184" s="164">
        <v>103627</v>
      </c>
      <c r="H4184" s="164">
        <v>0</v>
      </c>
      <c r="I4184" s="164">
        <v>0</v>
      </c>
      <c r="J4184" s="164">
        <v>0</v>
      </c>
    </row>
    <row r="4185" spans="1:10" ht="14.5" x14ac:dyDescent="0.35">
      <c r="A4185" s="162">
        <v>81108</v>
      </c>
      <c r="B4185" s="162" t="s">
        <v>4378</v>
      </c>
      <c r="D4185" s="163">
        <v>21.1</v>
      </c>
      <c r="E4185" s="163" t="s">
        <v>195</v>
      </c>
      <c r="F4185" s="162">
        <v>2021</v>
      </c>
      <c r="G4185" s="164">
        <v>39144</v>
      </c>
      <c r="H4185" s="164">
        <v>1927</v>
      </c>
      <c r="I4185" s="164">
        <v>0</v>
      </c>
      <c r="J4185" s="164">
        <v>193</v>
      </c>
    </row>
  </sheetData>
  <sheetProtection algorithmName="SHA-512" hashValue="zLiK82Jc5qLDpeyBr+Atr9Pkv1bZCFlwl4lgcnF1UgvMuxpUYq9q96sO2k14QEyI4ruU8+XrzAKEMOWzitv8Dg==" saltValue="gKN3PTSd2L1VWpJve4TEDg==" spinCount="100000" sheet="1" selectLockedCells="1" selectUnlockedCells="1"/>
  <autoFilter ref="A1:J3652" xr:uid="{184552D1-59B4-477C-99D9-33B5A40D65AE}">
    <sortState xmlns:xlrd2="http://schemas.microsoft.com/office/spreadsheetml/2017/richdata2" ref="A2:J4077">
      <sortCondition ref="A1:A3652"/>
    </sortState>
  </autoFilter>
  <phoneticPr fontId="40"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topLeftCell="C1" workbookViewId="0">
      <selection activeCell="W1" sqref="W1"/>
    </sheetView>
  </sheetViews>
  <sheetFormatPr defaultRowHeight="12.5" x14ac:dyDescent="0.25"/>
  <cols>
    <col min="5" max="5" width="11" bestFit="1" customWidth="1"/>
    <col min="6" max="6" width="16.26953125" bestFit="1" customWidth="1"/>
  </cols>
  <sheetData>
    <row r="1" spans="1:24" s="12" customFormat="1" ht="13" x14ac:dyDescent="0.3">
      <c r="A1" s="12" t="s">
        <v>1</v>
      </c>
      <c r="B1" s="12" t="s">
        <v>118</v>
      </c>
      <c r="C1" s="12" t="s">
        <v>4379</v>
      </c>
      <c r="D1" s="12" t="s">
        <v>4380</v>
      </c>
      <c r="E1" s="12" t="s">
        <v>4381</v>
      </c>
      <c r="F1" s="12" t="s">
        <v>4382</v>
      </c>
      <c r="G1" s="35">
        <v>1</v>
      </c>
      <c r="H1" s="35" t="s">
        <v>141</v>
      </c>
      <c r="I1" s="35" t="s">
        <v>143</v>
      </c>
      <c r="J1" s="35" t="s">
        <v>145</v>
      </c>
      <c r="K1" s="35" t="s">
        <v>147</v>
      </c>
      <c r="L1" s="35" t="s">
        <v>149</v>
      </c>
      <c r="M1" s="35" t="s">
        <v>151</v>
      </c>
      <c r="N1" s="35" t="s">
        <v>153</v>
      </c>
      <c r="O1" s="35" t="s">
        <v>155</v>
      </c>
      <c r="P1" s="35" t="s">
        <v>157</v>
      </c>
      <c r="Q1" s="35" t="s">
        <v>159</v>
      </c>
      <c r="R1" s="35" t="s">
        <v>161</v>
      </c>
      <c r="S1" s="35" t="s">
        <v>163</v>
      </c>
      <c r="T1" s="35" t="s">
        <v>165</v>
      </c>
      <c r="U1" s="35" t="s">
        <v>167</v>
      </c>
      <c r="V1" s="35" t="s">
        <v>169</v>
      </c>
      <c r="W1" s="35" t="s">
        <v>4383</v>
      </c>
      <c r="X1" s="36">
        <f>SUM(Start!C17:C37)</f>
        <v>0</v>
      </c>
    </row>
    <row r="2" spans="1:24" x14ac:dyDescent="0.25">
      <c r="A2">
        <f t="shared" ref="A2:A22" si="0">coname</f>
        <v>0</v>
      </c>
      <c r="B2" s="2">
        <f t="shared" ref="B2:B22" si="1">naic</f>
        <v>0</v>
      </c>
      <c r="C2">
        <f t="shared" ref="C2:C22" si="2">group</f>
        <v>0</v>
      </c>
      <c r="D2">
        <f t="shared" ref="D2:D22" si="3">Year</f>
        <v>2021</v>
      </c>
      <c r="E2">
        <f t="shared" ref="E2:E22" si="4">Grpfiling</f>
        <v>0</v>
      </c>
      <c r="F2" t="s">
        <v>82</v>
      </c>
      <c r="G2" s="43">
        <f>'Enter Data'!$C$8</f>
        <v>0</v>
      </c>
      <c r="H2" s="43">
        <f>'Enter Data'!$C$9</f>
        <v>0</v>
      </c>
      <c r="I2" s="43">
        <f>'Enter Data'!$C$10</f>
        <v>0</v>
      </c>
      <c r="J2" s="43">
        <f>'Enter Data'!$C$11</f>
        <v>0</v>
      </c>
      <c r="K2" s="43">
        <f>'Enter Data'!$C$12</f>
        <v>0</v>
      </c>
      <c r="L2" s="43">
        <f>'Enter Data'!$C$13</f>
        <v>0</v>
      </c>
      <c r="M2" s="43">
        <f>'Enter Data'!$C$14</f>
        <v>0</v>
      </c>
      <c r="N2" s="43">
        <f>'Enter Data'!$C$15</f>
        <v>0</v>
      </c>
      <c r="O2" s="43">
        <f>'Enter Data'!$C$16</f>
        <v>0</v>
      </c>
      <c r="P2" s="43">
        <f>'Enter Data'!$C$17</f>
        <v>0</v>
      </c>
      <c r="Q2" s="43">
        <f>'Enter Data'!$C$18</f>
        <v>0</v>
      </c>
      <c r="R2" s="43">
        <f>'Enter Data'!$C$19</f>
        <v>0</v>
      </c>
      <c r="S2" s="43">
        <f>'Enter Data'!$C$20</f>
        <v>0</v>
      </c>
      <c r="T2" s="43">
        <f>'Enter Data'!$C$21</f>
        <v>0</v>
      </c>
      <c r="U2" s="43">
        <f>'Enter Data'!$C$22</f>
        <v>0</v>
      </c>
      <c r="V2" s="43">
        <f>'Enter Data'!$C$23</f>
        <v>0</v>
      </c>
      <c r="W2">
        <f>IF($X$1=0, -1, 0)</f>
        <v>-1</v>
      </c>
    </row>
    <row r="3" spans="1:24" x14ac:dyDescent="0.25">
      <c r="A3">
        <f t="shared" si="0"/>
        <v>0</v>
      </c>
      <c r="B3" s="2">
        <f t="shared" si="1"/>
        <v>0</v>
      </c>
      <c r="C3">
        <f t="shared" si="2"/>
        <v>0</v>
      </c>
      <c r="D3">
        <f t="shared" si="3"/>
        <v>2021</v>
      </c>
      <c r="E3">
        <f t="shared" si="4"/>
        <v>0</v>
      </c>
      <c r="F3" t="s">
        <v>83</v>
      </c>
      <c r="G3" s="43">
        <f>'Enter Data'!$E$8</f>
        <v>0</v>
      </c>
      <c r="H3" s="43">
        <f>'Enter Data'!$E$9</f>
        <v>0</v>
      </c>
      <c r="I3" s="43">
        <f>'Enter Data'!$E$10</f>
        <v>0</v>
      </c>
      <c r="J3" s="43">
        <f>'Enter Data'!$E$11</f>
        <v>0</v>
      </c>
      <c r="K3" s="43">
        <f>'Enter Data'!$E$12</f>
        <v>0</v>
      </c>
      <c r="L3" s="43">
        <f>'Enter Data'!$E$13</f>
        <v>0</v>
      </c>
      <c r="M3" s="43">
        <f>'Enter Data'!$E$14</f>
        <v>0</v>
      </c>
      <c r="N3" s="43">
        <f>'Enter Data'!$E$15</f>
        <v>0</v>
      </c>
      <c r="O3" s="43">
        <f>'Enter Data'!$E$16</f>
        <v>0</v>
      </c>
      <c r="P3" s="43">
        <f>'Enter Data'!$E$17</f>
        <v>0</v>
      </c>
      <c r="Q3" s="43">
        <f>'Enter Data'!$E$18</f>
        <v>0</v>
      </c>
      <c r="R3" s="43">
        <f>'Enter Data'!$E$19</f>
        <v>0</v>
      </c>
      <c r="S3" s="43">
        <f>'Enter Data'!$E$20</f>
        <v>0</v>
      </c>
      <c r="T3" s="43">
        <f>'Enter Data'!$E$21</f>
        <v>0</v>
      </c>
      <c r="U3" s="43">
        <f>'Enter Data'!$E$22</f>
        <v>0</v>
      </c>
      <c r="V3" s="43">
        <f>'Enter Data'!$E$23</f>
        <v>0</v>
      </c>
      <c r="W3">
        <f>IF($X$1=0, -1, 0)</f>
        <v>-1</v>
      </c>
    </row>
    <row r="4" spans="1:24" x14ac:dyDescent="0.25">
      <c r="A4">
        <f t="shared" si="0"/>
        <v>0</v>
      </c>
      <c r="B4" s="2">
        <f t="shared" si="1"/>
        <v>0</v>
      </c>
      <c r="C4">
        <f t="shared" si="2"/>
        <v>0</v>
      </c>
      <c r="D4">
        <f t="shared" si="3"/>
        <v>2021</v>
      </c>
      <c r="E4">
        <f t="shared" si="4"/>
        <v>0</v>
      </c>
      <c r="F4" t="s">
        <v>84</v>
      </c>
      <c r="G4" s="43">
        <f>'Enter Data'!$G$8</f>
        <v>0</v>
      </c>
      <c r="H4" s="43">
        <f>'Enter Data'!$G$9</f>
        <v>0</v>
      </c>
      <c r="I4" s="43">
        <f>'Enter Data'!$G$10</f>
        <v>0</v>
      </c>
      <c r="J4" s="43">
        <f>'Enter Data'!$G$11</f>
        <v>0</v>
      </c>
      <c r="K4" s="43">
        <f>'Enter Data'!$G$12</f>
        <v>0</v>
      </c>
      <c r="L4" s="43">
        <f>'Enter Data'!$G$13</f>
        <v>0</v>
      </c>
      <c r="M4" s="43">
        <f>'Enter Data'!$G$14</f>
        <v>0</v>
      </c>
      <c r="N4" s="43">
        <f>'Enter Data'!$G$15</f>
        <v>0</v>
      </c>
      <c r="O4" s="43">
        <f>'Enter Data'!$G$16</f>
        <v>0</v>
      </c>
      <c r="P4" s="43">
        <f>'Enter Data'!$G$17</f>
        <v>0</v>
      </c>
      <c r="Q4" s="43">
        <f>'Enter Data'!$G$18</f>
        <v>0</v>
      </c>
      <c r="R4" s="43">
        <f>'Enter Data'!$G$19</f>
        <v>0</v>
      </c>
      <c r="S4" s="43">
        <f>'Enter Data'!$G$20</f>
        <v>0</v>
      </c>
      <c r="T4" s="43">
        <f>'Enter Data'!$G$21</f>
        <v>0</v>
      </c>
      <c r="U4" s="43">
        <f>'Enter Data'!$G$22</f>
        <v>0</v>
      </c>
      <c r="V4" s="43">
        <f>'Enter Data'!$G$23</f>
        <v>0</v>
      </c>
      <c r="W4">
        <f>IF($X$1=0, -1, 0)</f>
        <v>-1</v>
      </c>
    </row>
    <row r="5" spans="1:24" x14ac:dyDescent="0.25">
      <c r="A5">
        <f t="shared" si="0"/>
        <v>0</v>
      </c>
      <c r="B5" s="2">
        <f t="shared" si="1"/>
        <v>0</v>
      </c>
      <c r="C5">
        <f t="shared" si="2"/>
        <v>0</v>
      </c>
      <c r="D5">
        <f t="shared" si="3"/>
        <v>2021</v>
      </c>
      <c r="E5">
        <f t="shared" si="4"/>
        <v>0</v>
      </c>
      <c r="F5" t="s">
        <v>4384</v>
      </c>
      <c r="G5" s="43">
        <f>'Enter Data'!$I$8</f>
        <v>0</v>
      </c>
      <c r="H5" s="43">
        <f>'Enter Data'!$I$9</f>
        <v>0</v>
      </c>
      <c r="I5" s="43">
        <f>'Enter Data'!$I$10</f>
        <v>0</v>
      </c>
      <c r="J5" s="43">
        <f>'Enter Data'!$I$11</f>
        <v>0</v>
      </c>
      <c r="K5" s="43">
        <f>'Enter Data'!$I$12</f>
        <v>0</v>
      </c>
      <c r="L5" s="43">
        <f>'Enter Data'!$I$13</f>
        <v>0</v>
      </c>
      <c r="M5" s="43">
        <f>'Enter Data'!$I$14</f>
        <v>0</v>
      </c>
      <c r="N5" s="43">
        <f>'Enter Data'!$I$15</f>
        <v>0</v>
      </c>
      <c r="O5" s="43">
        <f>'Enter Data'!$I$16</f>
        <v>0</v>
      </c>
      <c r="P5" s="43">
        <f>'Enter Data'!$I$17</f>
        <v>0</v>
      </c>
      <c r="Q5" s="43">
        <f>'Enter Data'!$I$18</f>
        <v>0</v>
      </c>
      <c r="R5" s="43">
        <f>'Enter Data'!$I$19</f>
        <v>0</v>
      </c>
      <c r="S5" s="43">
        <f>'Enter Data'!$I$20</f>
        <v>0</v>
      </c>
      <c r="T5" s="43">
        <f>'Enter Data'!$I$21</f>
        <v>0</v>
      </c>
      <c r="U5" s="43">
        <f>'Enter Data'!$I$22</f>
        <v>0</v>
      </c>
      <c r="V5" s="43">
        <f>'Enter Data'!$I$23</f>
        <v>0</v>
      </c>
      <c r="W5">
        <f t="shared" ref="W5:W22" si="5">IF($X$1=0, -1, 0)</f>
        <v>-1</v>
      </c>
    </row>
    <row r="6" spans="1:24" x14ac:dyDescent="0.25">
      <c r="A6">
        <f t="shared" si="0"/>
        <v>0</v>
      </c>
      <c r="B6" s="2">
        <f t="shared" si="1"/>
        <v>0</v>
      </c>
      <c r="C6">
        <f t="shared" si="2"/>
        <v>0</v>
      </c>
      <c r="D6">
        <f t="shared" si="3"/>
        <v>2021</v>
      </c>
      <c r="E6">
        <f t="shared" si="4"/>
        <v>0</v>
      </c>
      <c r="F6" t="s">
        <v>4385</v>
      </c>
      <c r="G6" s="43">
        <f>'Enter Data'!$K$8</f>
        <v>0</v>
      </c>
      <c r="H6" s="43">
        <f>'Enter Data'!$K$9</f>
        <v>0</v>
      </c>
      <c r="I6" s="43">
        <f>'Enter Data'!$K$10</f>
        <v>0</v>
      </c>
      <c r="J6" s="43">
        <f>'Enter Data'!$K$11</f>
        <v>0</v>
      </c>
      <c r="K6" s="43">
        <f>'Enter Data'!$K$12</f>
        <v>0</v>
      </c>
      <c r="L6" s="43">
        <f>'Enter Data'!$K$13</f>
        <v>0</v>
      </c>
      <c r="M6" s="43">
        <f>'Enter Data'!$K$14</f>
        <v>0</v>
      </c>
      <c r="N6" s="43">
        <f>'Enter Data'!$K$15</f>
        <v>0</v>
      </c>
      <c r="O6" s="43">
        <f>'Enter Data'!$K$16</f>
        <v>0</v>
      </c>
      <c r="P6" s="43">
        <f>'Enter Data'!$K$17</f>
        <v>0</v>
      </c>
      <c r="Q6" s="43">
        <f>'Enter Data'!$K$18</f>
        <v>0</v>
      </c>
      <c r="R6" s="43">
        <f>'Enter Data'!$K$19</f>
        <v>0</v>
      </c>
      <c r="S6" s="43">
        <f>'Enter Data'!$K$20</f>
        <v>0</v>
      </c>
      <c r="T6" s="43">
        <f>'Enter Data'!$K$21</f>
        <v>0</v>
      </c>
      <c r="U6" s="43">
        <f>'Enter Data'!$K$22</f>
        <v>0</v>
      </c>
      <c r="V6" s="43">
        <f>'Enter Data'!$K$23</f>
        <v>0</v>
      </c>
      <c r="W6">
        <f t="shared" si="5"/>
        <v>-1</v>
      </c>
    </row>
    <row r="7" spans="1:24" x14ac:dyDescent="0.25">
      <c r="A7">
        <f t="shared" si="0"/>
        <v>0</v>
      </c>
      <c r="B7" s="2">
        <f t="shared" si="1"/>
        <v>0</v>
      </c>
      <c r="C7">
        <f t="shared" si="2"/>
        <v>0</v>
      </c>
      <c r="D7">
        <f t="shared" si="3"/>
        <v>2021</v>
      </c>
      <c r="E7">
        <f t="shared" si="4"/>
        <v>0</v>
      </c>
      <c r="F7" t="s">
        <v>4386</v>
      </c>
      <c r="G7" s="43">
        <f>'Enter Data'!$M$8</f>
        <v>0</v>
      </c>
      <c r="H7" s="43">
        <f>'Enter Data'!$M$9</f>
        <v>0</v>
      </c>
      <c r="I7" s="43">
        <f>'Enter Data'!$M$10</f>
        <v>0</v>
      </c>
      <c r="J7" s="43">
        <f>'Enter Data'!$M$11</f>
        <v>0</v>
      </c>
      <c r="K7" s="43">
        <f>'Enter Data'!$M$12</f>
        <v>0</v>
      </c>
      <c r="L7" s="43">
        <f>'Enter Data'!$M$13</f>
        <v>0</v>
      </c>
      <c r="M7" s="43">
        <f>'Enter Data'!$M$14</f>
        <v>0</v>
      </c>
      <c r="N7" s="43">
        <f>'Enter Data'!$M$15</f>
        <v>0</v>
      </c>
      <c r="O7" s="43">
        <f>'Enter Data'!$M$16</f>
        <v>0</v>
      </c>
      <c r="P7" s="43">
        <f>'Enter Data'!$M$17</f>
        <v>0</v>
      </c>
      <c r="Q7" s="43">
        <f>'Enter Data'!$M$18</f>
        <v>0</v>
      </c>
      <c r="R7" s="43">
        <f>'Enter Data'!$M$19</f>
        <v>0</v>
      </c>
      <c r="S7" s="43">
        <f>'Enter Data'!$M$20</f>
        <v>0</v>
      </c>
      <c r="T7" s="43">
        <f>'Enter Data'!$M$21</f>
        <v>0</v>
      </c>
      <c r="U7" s="43">
        <f>'Enter Data'!$M$22</f>
        <v>0</v>
      </c>
      <c r="V7" s="43">
        <f>'Enter Data'!$M$23</f>
        <v>0</v>
      </c>
      <c r="W7">
        <f t="shared" si="5"/>
        <v>-1</v>
      </c>
    </row>
    <row r="8" spans="1:24" x14ac:dyDescent="0.25">
      <c r="A8">
        <f t="shared" si="0"/>
        <v>0</v>
      </c>
      <c r="B8" s="2">
        <f t="shared" si="1"/>
        <v>0</v>
      </c>
      <c r="C8">
        <f t="shared" si="2"/>
        <v>0</v>
      </c>
      <c r="D8">
        <f t="shared" si="3"/>
        <v>2021</v>
      </c>
      <c r="E8">
        <f t="shared" si="4"/>
        <v>0</v>
      </c>
      <c r="F8" t="s">
        <v>4387</v>
      </c>
      <c r="G8" s="43">
        <f>'Enter Data'!$O$8</f>
        <v>0</v>
      </c>
      <c r="H8" s="43">
        <f>'Enter Data'!$O$9</f>
        <v>0</v>
      </c>
      <c r="I8" s="43">
        <f>'Enter Data'!$O$10</f>
        <v>0</v>
      </c>
      <c r="J8" s="43">
        <f>'Enter Data'!$O$11</f>
        <v>0</v>
      </c>
      <c r="K8" s="43">
        <f>'Enter Data'!$O$12</f>
        <v>0</v>
      </c>
      <c r="L8" s="43">
        <f>'Enter Data'!$O$13</f>
        <v>0</v>
      </c>
      <c r="M8" s="43">
        <f>'Enter Data'!$O$14</f>
        <v>0</v>
      </c>
      <c r="N8" s="43">
        <f>'Enter Data'!$O$15</f>
        <v>0</v>
      </c>
      <c r="O8" s="43">
        <f>'Enter Data'!$O$16</f>
        <v>0</v>
      </c>
      <c r="P8" s="43">
        <f>'Enter Data'!$O$17</f>
        <v>0</v>
      </c>
      <c r="Q8" s="43">
        <f>'Enter Data'!$O$18</f>
        <v>0</v>
      </c>
      <c r="R8" s="43">
        <f>'Enter Data'!$O$19</f>
        <v>0</v>
      </c>
      <c r="S8" s="43">
        <f>'Enter Data'!$O$20</f>
        <v>0</v>
      </c>
      <c r="T8" s="43">
        <f>'Enter Data'!$O$21</f>
        <v>0</v>
      </c>
      <c r="U8" s="43">
        <f>'Enter Data'!$O$22</f>
        <v>0</v>
      </c>
      <c r="V8" s="43">
        <f>'Enter Data'!$O$23</f>
        <v>0</v>
      </c>
      <c r="W8">
        <f t="shared" si="5"/>
        <v>-1</v>
      </c>
    </row>
    <row r="9" spans="1:24" x14ac:dyDescent="0.25">
      <c r="A9">
        <f t="shared" si="0"/>
        <v>0</v>
      </c>
      <c r="B9" s="2">
        <f t="shared" si="1"/>
        <v>0</v>
      </c>
      <c r="C9">
        <f t="shared" si="2"/>
        <v>0</v>
      </c>
      <c r="D9">
        <f t="shared" si="3"/>
        <v>2021</v>
      </c>
      <c r="E9">
        <f t="shared" si="4"/>
        <v>0</v>
      </c>
      <c r="F9" t="s">
        <v>4388</v>
      </c>
      <c r="G9" s="43">
        <f>'Enter Data'!$Q$8</f>
        <v>0</v>
      </c>
      <c r="H9" s="43">
        <f>'Enter Data'!$Q$9</f>
        <v>0</v>
      </c>
      <c r="I9" s="43">
        <f>'Enter Data'!$Q$10</f>
        <v>0</v>
      </c>
      <c r="J9" s="43">
        <f>'Enter Data'!$Q$11</f>
        <v>0</v>
      </c>
      <c r="K9" s="43">
        <f>'Enter Data'!$Q$12</f>
        <v>0</v>
      </c>
      <c r="L9" s="43">
        <f>'Enter Data'!$Q$13</f>
        <v>0</v>
      </c>
      <c r="M9" s="43">
        <f>'Enter Data'!$Q$14</f>
        <v>0</v>
      </c>
      <c r="N9" s="43">
        <f>'Enter Data'!$Q$15</f>
        <v>0</v>
      </c>
      <c r="O9" s="43">
        <f>'Enter Data'!$Q$16</f>
        <v>0</v>
      </c>
      <c r="P9" s="43">
        <f>'Enter Data'!$Q$17</f>
        <v>0</v>
      </c>
      <c r="Q9" s="43">
        <f>'Enter Data'!$Q$18</f>
        <v>0</v>
      </c>
      <c r="R9" s="43">
        <f>'Enter Data'!$Q$19</f>
        <v>0</v>
      </c>
      <c r="S9" s="43">
        <f>'Enter Data'!$Q$20</f>
        <v>0</v>
      </c>
      <c r="T9" s="43">
        <f>'Enter Data'!$Q$21</f>
        <v>0</v>
      </c>
      <c r="U9" s="43">
        <f>'Enter Data'!$Q$22</f>
        <v>0</v>
      </c>
      <c r="V9" s="43">
        <f>'Enter Data'!$Q$23</f>
        <v>0</v>
      </c>
      <c r="W9">
        <f t="shared" si="5"/>
        <v>-1</v>
      </c>
    </row>
    <row r="10" spans="1:24" x14ac:dyDescent="0.25">
      <c r="A10">
        <f t="shared" si="0"/>
        <v>0</v>
      </c>
      <c r="B10" s="2">
        <f t="shared" si="1"/>
        <v>0</v>
      </c>
      <c r="C10">
        <f t="shared" si="2"/>
        <v>0</v>
      </c>
      <c r="D10">
        <f t="shared" si="3"/>
        <v>2021</v>
      </c>
      <c r="E10">
        <f t="shared" si="4"/>
        <v>0</v>
      </c>
      <c r="F10" t="s">
        <v>4389</v>
      </c>
      <c r="G10" s="43">
        <f>'Enter Data'!$S$8</f>
        <v>0</v>
      </c>
      <c r="H10" s="43">
        <f>'Enter Data'!$S$9</f>
        <v>0</v>
      </c>
      <c r="I10" s="43">
        <f>'Enter Data'!$S$10</f>
        <v>0</v>
      </c>
      <c r="J10" s="43">
        <f>'Enter Data'!$S$11</f>
        <v>0</v>
      </c>
      <c r="K10" s="43">
        <f>'Enter Data'!$S$12</f>
        <v>0</v>
      </c>
      <c r="L10" s="43">
        <f>'Enter Data'!$S$13</f>
        <v>0</v>
      </c>
      <c r="M10" s="43">
        <f>'Enter Data'!$S$14</f>
        <v>0</v>
      </c>
      <c r="N10" s="43">
        <f>'Enter Data'!$S$15</f>
        <v>0</v>
      </c>
      <c r="O10" s="43">
        <f>'Enter Data'!$S$16</f>
        <v>0</v>
      </c>
      <c r="P10" s="43">
        <f>'Enter Data'!$S$17</f>
        <v>0</v>
      </c>
      <c r="Q10" s="43">
        <f>'Enter Data'!$S$18</f>
        <v>0</v>
      </c>
      <c r="R10" s="43">
        <f>'Enter Data'!$S$19</f>
        <v>0</v>
      </c>
      <c r="S10" s="43">
        <f>'Enter Data'!$S$20</f>
        <v>0</v>
      </c>
      <c r="T10" s="43">
        <f>'Enter Data'!$S$21</f>
        <v>0</v>
      </c>
      <c r="U10" s="43">
        <f>'Enter Data'!$S$22</f>
        <v>0</v>
      </c>
      <c r="V10" s="43">
        <f>'Enter Data'!$S$23</f>
        <v>0</v>
      </c>
      <c r="W10">
        <f t="shared" si="5"/>
        <v>-1</v>
      </c>
    </row>
    <row r="11" spans="1:24" x14ac:dyDescent="0.25">
      <c r="A11">
        <f t="shared" si="0"/>
        <v>0</v>
      </c>
      <c r="B11" s="2">
        <f t="shared" si="1"/>
        <v>0</v>
      </c>
      <c r="C11">
        <f t="shared" si="2"/>
        <v>0</v>
      </c>
      <c r="D11">
        <f t="shared" si="3"/>
        <v>2021</v>
      </c>
      <c r="E11">
        <f t="shared" si="4"/>
        <v>0</v>
      </c>
      <c r="F11" t="s">
        <v>4390</v>
      </c>
      <c r="G11" s="43">
        <f>'Enter Data'!$U$8</f>
        <v>0</v>
      </c>
      <c r="H11" s="43">
        <f>'Enter Data'!$U$9</f>
        <v>0</v>
      </c>
      <c r="I11" s="43">
        <f>'Enter Data'!$U$10</f>
        <v>0</v>
      </c>
      <c r="J11" s="43">
        <f>'Enter Data'!$U$11</f>
        <v>0</v>
      </c>
      <c r="K11" s="43">
        <f>'Enter Data'!$U$12</f>
        <v>0</v>
      </c>
      <c r="L11" s="43">
        <f>'Enter Data'!$U$13</f>
        <v>0</v>
      </c>
      <c r="M11" s="43">
        <f>'Enter Data'!$U$14</f>
        <v>0</v>
      </c>
      <c r="N11" s="43">
        <f>'Enter Data'!$U$15</f>
        <v>0</v>
      </c>
      <c r="O11" s="43">
        <f>'Enter Data'!$U$16</f>
        <v>0</v>
      </c>
      <c r="P11" s="43">
        <f>'Enter Data'!$U$17</f>
        <v>0</v>
      </c>
      <c r="Q11" s="43">
        <f>'Enter Data'!$U$18</f>
        <v>0</v>
      </c>
      <c r="R11" s="43">
        <f>'Enter Data'!$U$19</f>
        <v>0</v>
      </c>
      <c r="S11" s="43">
        <f>'Enter Data'!$U$20</f>
        <v>0</v>
      </c>
      <c r="T11" s="43">
        <f>'Enter Data'!$U$21</f>
        <v>0</v>
      </c>
      <c r="U11" s="43">
        <f>'Enter Data'!$U$22</f>
        <v>0</v>
      </c>
      <c r="V11" s="43">
        <f>'Enter Data'!$U$23</f>
        <v>0</v>
      </c>
      <c r="W11">
        <f t="shared" si="5"/>
        <v>-1</v>
      </c>
    </row>
    <row r="12" spans="1:24" x14ac:dyDescent="0.25">
      <c r="A12">
        <f t="shared" si="0"/>
        <v>0</v>
      </c>
      <c r="B12" s="2">
        <f t="shared" si="1"/>
        <v>0</v>
      </c>
      <c r="C12">
        <f t="shared" si="2"/>
        <v>0</v>
      </c>
      <c r="D12">
        <f t="shared" si="3"/>
        <v>2021</v>
      </c>
      <c r="E12">
        <f t="shared" si="4"/>
        <v>0</v>
      </c>
      <c r="F12" t="s">
        <v>4391</v>
      </c>
      <c r="G12" s="43">
        <f>'Enter Data'!$W$8</f>
        <v>0</v>
      </c>
      <c r="H12" s="43">
        <f>'Enter Data'!$W$9</f>
        <v>0</v>
      </c>
      <c r="I12" s="43">
        <f>'Enter Data'!$W$10</f>
        <v>0</v>
      </c>
      <c r="J12" s="43">
        <f>'Enter Data'!$W$11</f>
        <v>0</v>
      </c>
      <c r="K12" s="43">
        <f>'Enter Data'!$W$12</f>
        <v>0</v>
      </c>
      <c r="L12" s="43">
        <f>'Enter Data'!$W$13</f>
        <v>0</v>
      </c>
      <c r="M12" s="43">
        <f>'Enter Data'!$W$14</f>
        <v>0</v>
      </c>
      <c r="N12" s="43">
        <f>'Enter Data'!$W$15</f>
        <v>0</v>
      </c>
      <c r="O12" s="43">
        <f>'Enter Data'!$W$16</f>
        <v>0</v>
      </c>
      <c r="P12" s="43">
        <f>'Enter Data'!$W$17</f>
        <v>0</v>
      </c>
      <c r="Q12" s="43">
        <f>'Enter Data'!$W$18</f>
        <v>0</v>
      </c>
      <c r="R12" s="43">
        <f>'Enter Data'!$W$19</f>
        <v>0</v>
      </c>
      <c r="S12" s="43">
        <f>'Enter Data'!$W$20</f>
        <v>0</v>
      </c>
      <c r="T12" s="43">
        <f>'Enter Data'!$W$21</f>
        <v>0</v>
      </c>
      <c r="U12" s="43">
        <f>'Enter Data'!$W$22</f>
        <v>0</v>
      </c>
      <c r="V12" s="43">
        <f>'Enter Data'!$W$23</f>
        <v>0</v>
      </c>
      <c r="W12">
        <f t="shared" si="5"/>
        <v>-1</v>
      </c>
    </row>
    <row r="13" spans="1:24" x14ac:dyDescent="0.25">
      <c r="A13">
        <f t="shared" si="0"/>
        <v>0</v>
      </c>
      <c r="B13" s="2">
        <f t="shared" si="1"/>
        <v>0</v>
      </c>
      <c r="C13">
        <f t="shared" si="2"/>
        <v>0</v>
      </c>
      <c r="D13">
        <f t="shared" si="3"/>
        <v>2021</v>
      </c>
      <c r="E13">
        <f t="shared" si="4"/>
        <v>0</v>
      </c>
      <c r="F13" t="s">
        <v>93</v>
      </c>
      <c r="G13" s="43">
        <f>'Enter Data'!$Y$8</f>
        <v>0</v>
      </c>
      <c r="H13" s="43">
        <f>'Enter Data'!$Y$9</f>
        <v>0</v>
      </c>
      <c r="I13" s="43">
        <f>'Enter Data'!$Y$10</f>
        <v>0</v>
      </c>
      <c r="J13" s="43">
        <f>'Enter Data'!$Y$11</f>
        <v>0</v>
      </c>
      <c r="K13" s="43">
        <f>'Enter Data'!$Y$12</f>
        <v>0</v>
      </c>
      <c r="L13" s="43">
        <f>'Enter Data'!$Y$13</f>
        <v>0</v>
      </c>
      <c r="M13" s="43">
        <f>'Enter Data'!$Y$14</f>
        <v>0</v>
      </c>
      <c r="N13" s="43">
        <f>'Enter Data'!$Y$15</f>
        <v>0</v>
      </c>
      <c r="O13" s="43">
        <f>'Enter Data'!$Y$16</f>
        <v>0</v>
      </c>
      <c r="P13" s="43">
        <f>'Enter Data'!$Y$17</f>
        <v>0</v>
      </c>
      <c r="Q13" s="43">
        <f>'Enter Data'!$Y$18</f>
        <v>0</v>
      </c>
      <c r="R13" s="43">
        <f>'Enter Data'!$Y$19</f>
        <v>0</v>
      </c>
      <c r="S13" s="43">
        <f>'Enter Data'!$Y$20</f>
        <v>0</v>
      </c>
      <c r="T13" s="43">
        <f>'Enter Data'!$Y$21</f>
        <v>0</v>
      </c>
      <c r="U13" s="43">
        <f>'Enter Data'!$Y$22</f>
        <v>0</v>
      </c>
      <c r="V13" s="43">
        <f>'Enter Data'!$Y$23</f>
        <v>0</v>
      </c>
      <c r="W13">
        <f t="shared" si="5"/>
        <v>-1</v>
      </c>
    </row>
    <row r="14" spans="1:24" x14ac:dyDescent="0.25">
      <c r="A14">
        <f t="shared" si="0"/>
        <v>0</v>
      </c>
      <c r="B14" s="2">
        <f t="shared" si="1"/>
        <v>0</v>
      </c>
      <c r="C14">
        <f t="shared" si="2"/>
        <v>0</v>
      </c>
      <c r="D14">
        <f t="shared" si="3"/>
        <v>2021</v>
      </c>
      <c r="E14">
        <f t="shared" si="4"/>
        <v>0</v>
      </c>
      <c r="F14" t="s">
        <v>4392</v>
      </c>
      <c r="G14" s="43">
        <f>'Enter Data'!$AA$8</f>
        <v>0</v>
      </c>
      <c r="H14" s="43">
        <f>'Enter Data'!$AA$9</f>
        <v>0</v>
      </c>
      <c r="I14" s="43">
        <f>'Enter Data'!$AA$10</f>
        <v>0</v>
      </c>
      <c r="J14" s="43">
        <f>'Enter Data'!$AA$11</f>
        <v>0</v>
      </c>
      <c r="K14" s="43">
        <f>'Enter Data'!$AA$12</f>
        <v>0</v>
      </c>
      <c r="L14" s="43">
        <f>'Enter Data'!$AA$13</f>
        <v>0</v>
      </c>
      <c r="M14" s="43">
        <f>'Enter Data'!$AA$14</f>
        <v>0</v>
      </c>
      <c r="N14" s="43">
        <f>'Enter Data'!$AA$15</f>
        <v>0</v>
      </c>
      <c r="O14" s="43">
        <f>'Enter Data'!$AA$16</f>
        <v>0</v>
      </c>
      <c r="P14" s="43">
        <f>'Enter Data'!$AA$17</f>
        <v>0</v>
      </c>
      <c r="Q14" s="43">
        <f>'Enter Data'!$AA$18</f>
        <v>0</v>
      </c>
      <c r="R14" s="43">
        <f>'Enter Data'!$AA$19</f>
        <v>0</v>
      </c>
      <c r="S14" s="43">
        <f>'Enter Data'!$AA$20</f>
        <v>0</v>
      </c>
      <c r="T14" s="43">
        <f>'Enter Data'!$AA$21</f>
        <v>0</v>
      </c>
      <c r="U14" s="43">
        <f>'Enter Data'!$AA$22</f>
        <v>0</v>
      </c>
      <c r="V14" s="43">
        <f>'Enter Data'!$AA$23</f>
        <v>0</v>
      </c>
      <c r="W14">
        <f t="shared" si="5"/>
        <v>-1</v>
      </c>
    </row>
    <row r="15" spans="1:24" x14ac:dyDescent="0.25">
      <c r="A15">
        <f t="shared" si="0"/>
        <v>0</v>
      </c>
      <c r="B15" s="2">
        <f t="shared" si="1"/>
        <v>0</v>
      </c>
      <c r="C15">
        <f t="shared" si="2"/>
        <v>0</v>
      </c>
      <c r="D15">
        <f t="shared" si="3"/>
        <v>2021</v>
      </c>
      <c r="E15">
        <f t="shared" si="4"/>
        <v>0</v>
      </c>
      <c r="F15" t="s">
        <v>4393</v>
      </c>
      <c r="G15" s="43">
        <f>'Enter Data'!$AC$8</f>
        <v>0</v>
      </c>
      <c r="H15" s="43">
        <f>'Enter Data'!$AC$9</f>
        <v>0</v>
      </c>
      <c r="I15" s="43">
        <f>'Enter Data'!$AC$10</f>
        <v>0</v>
      </c>
      <c r="J15" s="43">
        <f>'Enter Data'!$AC$11</f>
        <v>0</v>
      </c>
      <c r="K15" s="43">
        <f>'Enter Data'!$AC$12</f>
        <v>0</v>
      </c>
      <c r="L15" s="43">
        <f>'Enter Data'!$AC$13</f>
        <v>0</v>
      </c>
      <c r="M15" s="43">
        <f>'Enter Data'!$AC$14</f>
        <v>0</v>
      </c>
      <c r="N15" s="43">
        <f>'Enter Data'!$AC$15</f>
        <v>0</v>
      </c>
      <c r="O15" s="43">
        <f>'Enter Data'!$AC$16</f>
        <v>0</v>
      </c>
      <c r="P15" s="43">
        <f>'Enter Data'!$AC$17</f>
        <v>0</v>
      </c>
      <c r="Q15" s="43">
        <f>'Enter Data'!$AC$18</f>
        <v>0</v>
      </c>
      <c r="R15" s="43">
        <f>'Enter Data'!$AC$19</f>
        <v>0</v>
      </c>
      <c r="S15" s="43">
        <f>'Enter Data'!$AC$20</f>
        <v>0</v>
      </c>
      <c r="T15" s="43">
        <f>'Enter Data'!$AC$21</f>
        <v>0</v>
      </c>
      <c r="U15" s="43">
        <f>'Enter Data'!$AC$22</f>
        <v>0</v>
      </c>
      <c r="V15" s="43">
        <f>'Enter Data'!$AC$23</f>
        <v>0</v>
      </c>
      <c r="W15">
        <f t="shared" si="5"/>
        <v>-1</v>
      </c>
    </row>
    <row r="16" spans="1:24" x14ac:dyDescent="0.25">
      <c r="A16">
        <f t="shared" si="0"/>
        <v>0</v>
      </c>
      <c r="B16" s="2">
        <f t="shared" si="1"/>
        <v>0</v>
      </c>
      <c r="C16">
        <f t="shared" si="2"/>
        <v>0</v>
      </c>
      <c r="D16">
        <f t="shared" si="3"/>
        <v>2021</v>
      </c>
      <c r="E16">
        <f t="shared" si="4"/>
        <v>0</v>
      </c>
      <c r="F16" t="s">
        <v>4394</v>
      </c>
      <c r="G16" s="43">
        <f>'Enter Data'!$AE$8</f>
        <v>0</v>
      </c>
      <c r="H16" s="43">
        <f>'Enter Data'!$AE$9</f>
        <v>0</v>
      </c>
      <c r="I16" s="43">
        <f>'Enter Data'!$AE$10</f>
        <v>0</v>
      </c>
      <c r="J16" s="43">
        <f>'Enter Data'!$AE$11</f>
        <v>0</v>
      </c>
      <c r="K16" s="43">
        <f>'Enter Data'!$AE$12</f>
        <v>0</v>
      </c>
      <c r="L16" s="43">
        <f>'Enter Data'!$AE$13</f>
        <v>0</v>
      </c>
      <c r="M16" s="43">
        <f>'Enter Data'!$AE$14</f>
        <v>0</v>
      </c>
      <c r="N16" s="43">
        <f>'Enter Data'!$AE$15</f>
        <v>0</v>
      </c>
      <c r="O16" s="43">
        <f>'Enter Data'!$AE$16</f>
        <v>0</v>
      </c>
      <c r="P16" s="43">
        <f>'Enter Data'!$AE$17</f>
        <v>0</v>
      </c>
      <c r="Q16" s="43">
        <f>'Enter Data'!$AE$18</f>
        <v>0</v>
      </c>
      <c r="R16" s="43">
        <f>'Enter Data'!$AE$19</f>
        <v>0</v>
      </c>
      <c r="S16" s="43">
        <f>'Enter Data'!$AE$20</f>
        <v>0</v>
      </c>
      <c r="T16" s="43">
        <f>'Enter Data'!$AE$21</f>
        <v>0</v>
      </c>
      <c r="U16" s="43">
        <f>'Enter Data'!$AE$22</f>
        <v>0</v>
      </c>
      <c r="V16" s="43">
        <f>'Enter Data'!$AE$23</f>
        <v>0</v>
      </c>
      <c r="W16">
        <f t="shared" si="5"/>
        <v>-1</v>
      </c>
    </row>
    <row r="17" spans="1:23" x14ac:dyDescent="0.25">
      <c r="A17">
        <f t="shared" si="0"/>
        <v>0</v>
      </c>
      <c r="B17" s="2">
        <f t="shared" si="1"/>
        <v>0</v>
      </c>
      <c r="C17">
        <f t="shared" si="2"/>
        <v>0</v>
      </c>
      <c r="D17">
        <f t="shared" si="3"/>
        <v>2021</v>
      </c>
      <c r="E17">
        <f t="shared" si="4"/>
        <v>0</v>
      </c>
      <c r="F17" t="s">
        <v>4395</v>
      </c>
      <c r="G17" s="43">
        <f>'Enter Data'!$AG$8</f>
        <v>0</v>
      </c>
      <c r="H17" s="43">
        <f>'Enter Data'!$AG$9</f>
        <v>0</v>
      </c>
      <c r="I17" s="43">
        <f>'Enter Data'!$AG$10</f>
        <v>0</v>
      </c>
      <c r="J17" s="43">
        <f>'Enter Data'!$AG$11</f>
        <v>0</v>
      </c>
      <c r="K17" s="43">
        <f>'Enter Data'!$AG$12</f>
        <v>0</v>
      </c>
      <c r="L17" s="43">
        <f>'Enter Data'!$AG$13</f>
        <v>0</v>
      </c>
      <c r="M17" s="43">
        <f>'Enter Data'!$AG$14</f>
        <v>0</v>
      </c>
      <c r="N17" s="43">
        <f>'Enter Data'!$AG$15</f>
        <v>0</v>
      </c>
      <c r="O17" s="43">
        <f>'Enter Data'!$AG$16</f>
        <v>0</v>
      </c>
      <c r="P17" s="43">
        <f>'Enter Data'!$AG$17</f>
        <v>0</v>
      </c>
      <c r="Q17" s="43">
        <f>'Enter Data'!$AG$18</f>
        <v>0</v>
      </c>
      <c r="R17" s="43">
        <f>'Enter Data'!$AG$19</f>
        <v>0</v>
      </c>
      <c r="S17" s="43">
        <f>'Enter Data'!$AG$20</f>
        <v>0</v>
      </c>
      <c r="T17" s="43">
        <f>'Enter Data'!$AG$21</f>
        <v>0</v>
      </c>
      <c r="U17" s="43">
        <f>'Enter Data'!$AG$22</f>
        <v>0</v>
      </c>
      <c r="V17" s="43">
        <f>'Enter Data'!$AG$23</f>
        <v>0</v>
      </c>
      <c r="W17">
        <f t="shared" si="5"/>
        <v>-1</v>
      </c>
    </row>
    <row r="18" spans="1:23" x14ac:dyDescent="0.25">
      <c r="A18">
        <f t="shared" si="0"/>
        <v>0</v>
      </c>
      <c r="B18" s="2">
        <f t="shared" si="1"/>
        <v>0</v>
      </c>
      <c r="C18">
        <f t="shared" si="2"/>
        <v>0</v>
      </c>
      <c r="D18">
        <f t="shared" si="3"/>
        <v>2021</v>
      </c>
      <c r="E18">
        <f t="shared" si="4"/>
        <v>0</v>
      </c>
      <c r="F18" t="s">
        <v>4396</v>
      </c>
      <c r="G18" s="43">
        <f>'Enter Data'!$AI$8</f>
        <v>0</v>
      </c>
      <c r="H18" s="43">
        <f>'Enter Data'!$AI$9</f>
        <v>0</v>
      </c>
      <c r="I18" s="43">
        <f>'Enter Data'!$AI$10</f>
        <v>0</v>
      </c>
      <c r="J18" s="43">
        <f>'Enter Data'!$AI$11</f>
        <v>0</v>
      </c>
      <c r="K18" s="43">
        <f>'Enter Data'!$AI$12</f>
        <v>0</v>
      </c>
      <c r="L18" s="43">
        <f>'Enter Data'!$AI$13</f>
        <v>0</v>
      </c>
      <c r="M18" s="43">
        <f>'Enter Data'!$AI$14</f>
        <v>0</v>
      </c>
      <c r="N18" s="43">
        <f>'Enter Data'!$AI$15</f>
        <v>0</v>
      </c>
      <c r="O18" s="43">
        <f>'Enter Data'!$AI$16</f>
        <v>0</v>
      </c>
      <c r="P18" s="43">
        <f>'Enter Data'!$AI$17</f>
        <v>0</v>
      </c>
      <c r="Q18" s="43">
        <f>'Enter Data'!$AI$18</f>
        <v>0</v>
      </c>
      <c r="R18" s="43">
        <f>'Enter Data'!$AI$19</f>
        <v>0</v>
      </c>
      <c r="S18" s="43">
        <f>'Enter Data'!$AI$20</f>
        <v>0</v>
      </c>
      <c r="T18" s="43">
        <f>'Enter Data'!$AI$21</f>
        <v>0</v>
      </c>
      <c r="U18" s="43">
        <f>'Enter Data'!$AI$22</f>
        <v>0</v>
      </c>
      <c r="V18" s="43">
        <f>'Enter Data'!$AI$23</f>
        <v>0</v>
      </c>
      <c r="W18">
        <f t="shared" si="5"/>
        <v>-1</v>
      </c>
    </row>
    <row r="19" spans="1:23" x14ac:dyDescent="0.25">
      <c r="A19">
        <f t="shared" si="0"/>
        <v>0</v>
      </c>
      <c r="B19" s="2">
        <f t="shared" si="1"/>
        <v>0</v>
      </c>
      <c r="C19">
        <f t="shared" si="2"/>
        <v>0</v>
      </c>
      <c r="D19">
        <f t="shared" si="3"/>
        <v>2021</v>
      </c>
      <c r="E19">
        <f t="shared" si="4"/>
        <v>0</v>
      </c>
      <c r="F19" t="s">
        <v>4397</v>
      </c>
      <c r="G19" s="43">
        <f>'Enter Data'!$AK$8</f>
        <v>0</v>
      </c>
      <c r="H19" s="43">
        <f>'Enter Data'!$AK$9</f>
        <v>0</v>
      </c>
      <c r="I19" s="43">
        <f>'Enter Data'!$AK$10</f>
        <v>0</v>
      </c>
      <c r="J19" s="43">
        <f>'Enter Data'!$AK$11</f>
        <v>0</v>
      </c>
      <c r="K19" s="43">
        <f>'Enter Data'!$AK$12</f>
        <v>0</v>
      </c>
      <c r="L19" s="43">
        <f>'Enter Data'!$AK$13</f>
        <v>0</v>
      </c>
      <c r="M19" s="43">
        <f>'Enter Data'!$AK$14</f>
        <v>0</v>
      </c>
      <c r="N19" s="43">
        <f>'Enter Data'!$AK$15</f>
        <v>0</v>
      </c>
      <c r="O19" s="43">
        <f>'Enter Data'!$AK$16</f>
        <v>0</v>
      </c>
      <c r="P19" s="43">
        <f>'Enter Data'!$AK$17</f>
        <v>0</v>
      </c>
      <c r="Q19" s="43">
        <f>'Enter Data'!$AK$18</f>
        <v>0</v>
      </c>
      <c r="R19" s="43">
        <f>'Enter Data'!$AK$19</f>
        <v>0</v>
      </c>
      <c r="S19" s="43">
        <f>'Enter Data'!$AK$20</f>
        <v>0</v>
      </c>
      <c r="T19" s="43">
        <f>'Enter Data'!$AK$21</f>
        <v>0</v>
      </c>
      <c r="U19" s="43">
        <f>'Enter Data'!$AK$22</f>
        <v>0</v>
      </c>
      <c r="V19" s="43">
        <f>'Enter Data'!$AK$23</f>
        <v>0</v>
      </c>
      <c r="W19">
        <f t="shared" si="5"/>
        <v>-1</v>
      </c>
    </row>
    <row r="20" spans="1:23" x14ac:dyDescent="0.25">
      <c r="A20">
        <f t="shared" si="0"/>
        <v>0</v>
      </c>
      <c r="B20" s="2">
        <f t="shared" si="1"/>
        <v>0</v>
      </c>
      <c r="C20">
        <f t="shared" si="2"/>
        <v>0</v>
      </c>
      <c r="D20">
        <f t="shared" si="3"/>
        <v>2021</v>
      </c>
      <c r="E20">
        <f t="shared" si="4"/>
        <v>0</v>
      </c>
      <c r="F20" t="s">
        <v>4398</v>
      </c>
      <c r="G20" s="43">
        <f>'Enter Data'!$AM$8</f>
        <v>0</v>
      </c>
      <c r="H20" s="43">
        <f>'Enter Data'!$AM$9</f>
        <v>0</v>
      </c>
      <c r="I20" s="43">
        <f>'Enter Data'!$AM$10</f>
        <v>0</v>
      </c>
      <c r="J20" s="43">
        <f>'Enter Data'!$AM$11</f>
        <v>0</v>
      </c>
      <c r="K20" s="43">
        <f>'Enter Data'!$AM$12</f>
        <v>0</v>
      </c>
      <c r="L20" s="43">
        <f>'Enter Data'!$AM$13</f>
        <v>0</v>
      </c>
      <c r="M20" s="43">
        <f>'Enter Data'!$AM$14</f>
        <v>0</v>
      </c>
      <c r="N20" s="43">
        <f>'Enter Data'!$AM$15</f>
        <v>0</v>
      </c>
      <c r="O20" s="43">
        <f>'Enter Data'!$AM$16</f>
        <v>0</v>
      </c>
      <c r="P20" s="43">
        <f>'Enter Data'!$AM$17</f>
        <v>0</v>
      </c>
      <c r="Q20" s="43">
        <f>'Enter Data'!$AM$18</f>
        <v>0</v>
      </c>
      <c r="R20" s="43">
        <f>'Enter Data'!$AM$19</f>
        <v>0</v>
      </c>
      <c r="S20" s="43">
        <f>'Enter Data'!$AM$20</f>
        <v>0</v>
      </c>
      <c r="T20" s="43">
        <f>'Enter Data'!$AM$21</f>
        <v>0</v>
      </c>
      <c r="U20" s="43">
        <f>'Enter Data'!$AM$22</f>
        <v>0</v>
      </c>
      <c r="V20" s="43">
        <f>'Enter Data'!$AM$23</f>
        <v>0</v>
      </c>
      <c r="W20">
        <f t="shared" si="5"/>
        <v>-1</v>
      </c>
    </row>
    <row r="21" spans="1:23" x14ac:dyDescent="0.25">
      <c r="A21">
        <f t="shared" si="0"/>
        <v>0</v>
      </c>
      <c r="B21" s="2">
        <f t="shared" si="1"/>
        <v>0</v>
      </c>
      <c r="C21">
        <f t="shared" si="2"/>
        <v>0</v>
      </c>
      <c r="D21">
        <f t="shared" si="3"/>
        <v>2021</v>
      </c>
      <c r="E21">
        <f t="shared" si="4"/>
        <v>0</v>
      </c>
      <c r="F21" t="s">
        <v>116</v>
      </c>
      <c r="G21" s="43">
        <f>'Enter Data'!$AO$8</f>
        <v>0</v>
      </c>
      <c r="H21" s="43">
        <f>'Enter Data'!$AO$9</f>
        <v>0</v>
      </c>
      <c r="I21" s="43">
        <f>'Enter Data'!$AO$10</f>
        <v>0</v>
      </c>
      <c r="J21" s="43">
        <f>'Enter Data'!$AO$11</f>
        <v>0</v>
      </c>
      <c r="K21" s="43">
        <f>'Enter Data'!$AO$12</f>
        <v>0</v>
      </c>
      <c r="L21" s="43">
        <f>'Enter Data'!$AO$13</f>
        <v>0</v>
      </c>
      <c r="M21" s="43">
        <f>'Enter Data'!$AO$14</f>
        <v>0</v>
      </c>
      <c r="N21" s="43">
        <f>'Enter Data'!$AO$15</f>
        <v>0</v>
      </c>
      <c r="O21" s="43">
        <f>'Enter Data'!$AO$16</f>
        <v>0</v>
      </c>
      <c r="P21" s="43">
        <f>'Enter Data'!$AO$17</f>
        <v>0</v>
      </c>
      <c r="Q21" s="43">
        <f>'Enter Data'!$AO$18</f>
        <v>0</v>
      </c>
      <c r="R21" s="43">
        <f>'Enter Data'!$AO$19</f>
        <v>0</v>
      </c>
      <c r="S21" s="43">
        <f>'Enter Data'!$AO$20</f>
        <v>0</v>
      </c>
      <c r="T21" s="43">
        <f>'Enter Data'!$AO$21</f>
        <v>0</v>
      </c>
      <c r="U21" s="43">
        <f>'Enter Data'!$AO$22</f>
        <v>0</v>
      </c>
      <c r="V21" s="43">
        <f>'Enter Data'!$AO$23</f>
        <v>0</v>
      </c>
      <c r="W21">
        <f t="shared" si="5"/>
        <v>-1</v>
      </c>
    </row>
    <row r="22" spans="1:23" x14ac:dyDescent="0.25">
      <c r="A22">
        <f t="shared" si="0"/>
        <v>0</v>
      </c>
      <c r="B22" s="2">
        <f t="shared" si="1"/>
        <v>0</v>
      </c>
      <c r="C22">
        <f t="shared" si="2"/>
        <v>0</v>
      </c>
      <c r="D22">
        <f t="shared" si="3"/>
        <v>2021</v>
      </c>
      <c r="E22">
        <f t="shared" si="4"/>
        <v>0</v>
      </c>
      <c r="F22" t="s">
        <v>117</v>
      </c>
      <c r="G22" s="43">
        <f>'Enter Data'!$AQ$8</f>
        <v>0</v>
      </c>
      <c r="H22" s="43">
        <f>'Enter Data'!$AQ$9</f>
        <v>0</v>
      </c>
      <c r="I22" s="43">
        <f>'Enter Data'!$AQ$10</f>
        <v>0</v>
      </c>
      <c r="J22" s="43">
        <f>'Enter Data'!$AQ$11</f>
        <v>0</v>
      </c>
      <c r="K22" s="43">
        <f>'Enter Data'!$AQ$12</f>
        <v>0</v>
      </c>
      <c r="L22" s="43">
        <f>'Enter Data'!$AQ$13</f>
        <v>0</v>
      </c>
      <c r="M22" s="43">
        <f>'Enter Data'!$AQ$14</f>
        <v>0</v>
      </c>
      <c r="N22" s="43">
        <f>'Enter Data'!$AQ$15</f>
        <v>0</v>
      </c>
      <c r="O22" s="43">
        <f>'Enter Data'!$AQ$16</f>
        <v>0</v>
      </c>
      <c r="P22" s="43">
        <f>'Enter Data'!$AQ$17</f>
        <v>0</v>
      </c>
      <c r="Q22" s="43">
        <f>'Enter Data'!$AQ$18</f>
        <v>0</v>
      </c>
      <c r="R22" s="43">
        <f>'Enter Data'!$AQ$19</f>
        <v>0</v>
      </c>
      <c r="S22" s="43">
        <f>'Enter Data'!$AQ$20</f>
        <v>0</v>
      </c>
      <c r="T22" s="43">
        <f>'Enter Data'!$AQ$21</f>
        <v>0</v>
      </c>
      <c r="U22" s="43">
        <f>'Enter Data'!$AQ$22</f>
        <v>0</v>
      </c>
      <c r="V22" s="43">
        <f>'Enter Data'!$AQ$23</f>
        <v>0</v>
      </c>
      <c r="W22">
        <f t="shared" si="5"/>
        <v>-1</v>
      </c>
    </row>
  </sheetData>
  <sheetProtection algorithmName="SHA-512" hashValue="XmHAlJBTsUsfvF05OTFQ8x3Kd6Fp8JesGzeebhV1PTFTrdqoPA0ofGvD/UWa79IUByPxVQBCCQSEVuEoqGzPeg==" saltValue="A0aW3Lxt5aHMjJjXAYJf3w==" spinCount="100000" sheet="1"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sqref="A1:J1"/>
    </sheetView>
  </sheetViews>
  <sheetFormatPr defaultRowHeight="12.5" x14ac:dyDescent="0.25"/>
  <cols>
    <col min="1" max="1" width="3.7265625" style="10" customWidth="1"/>
    <col min="2" max="2" width="7.7265625" style="5" bestFit="1" customWidth="1"/>
    <col min="3" max="3" width="8.26953125" style="5" customWidth="1"/>
    <col min="4" max="4" width="9.26953125" style="5" customWidth="1"/>
    <col min="5" max="5" width="10" style="5" customWidth="1"/>
    <col min="6" max="8" width="9.26953125" style="5" customWidth="1"/>
    <col min="9" max="9" width="20.7265625" style="5" customWidth="1"/>
    <col min="10" max="11" width="1.26953125" style="4" customWidth="1"/>
    <col min="12" max="12" width="14.453125" customWidth="1"/>
  </cols>
  <sheetData>
    <row r="1" spans="1:12" ht="22.5" customHeight="1" thickTop="1" x14ac:dyDescent="0.4">
      <c r="A1" s="278" t="s">
        <v>4399</v>
      </c>
      <c r="B1" s="279"/>
      <c r="C1" s="279"/>
      <c r="D1" s="279"/>
      <c r="E1" s="279"/>
      <c r="F1" s="279"/>
      <c r="G1" s="279"/>
      <c r="H1" s="279"/>
      <c r="I1" s="279"/>
      <c r="J1" s="280"/>
      <c r="K1"/>
    </row>
    <row r="2" spans="1:12" ht="24.75" customHeight="1" x14ac:dyDescent="0.25">
      <c r="A2" s="56">
        <v>1</v>
      </c>
      <c r="B2" s="272" t="s">
        <v>4400</v>
      </c>
      <c r="C2" s="272"/>
      <c r="D2" s="272"/>
      <c r="E2" s="272"/>
      <c r="F2" s="272"/>
      <c r="G2" s="272"/>
      <c r="H2" s="272"/>
      <c r="I2" s="272"/>
      <c r="J2" s="57"/>
      <c r="K2" s="3"/>
      <c r="L2" s="3"/>
    </row>
    <row r="3" spans="1:12" ht="25.5" customHeight="1" thickBot="1" x14ac:dyDescent="0.3">
      <c r="A3" s="50" t="s">
        <v>141</v>
      </c>
      <c r="B3" s="281" t="s">
        <v>4401</v>
      </c>
      <c r="C3" s="272"/>
      <c r="D3" s="282"/>
      <c r="E3" s="282"/>
      <c r="F3" s="282"/>
      <c r="G3" s="282"/>
      <c r="H3" s="282"/>
      <c r="I3" s="282"/>
      <c r="J3" s="51"/>
      <c r="K3" s="3"/>
      <c r="L3" s="3"/>
    </row>
    <row r="4" spans="1:12" ht="54.75" customHeight="1" thickBot="1" x14ac:dyDescent="0.3">
      <c r="A4" s="50" t="s">
        <v>143</v>
      </c>
      <c r="B4" s="283" t="s">
        <v>4402</v>
      </c>
      <c r="C4" s="270"/>
      <c r="D4" s="270"/>
      <c r="E4" s="270"/>
      <c r="F4" s="270"/>
      <c r="G4" s="270"/>
      <c r="H4" s="270"/>
      <c r="I4" s="270"/>
      <c r="J4" s="51"/>
      <c r="K4" s="3"/>
      <c r="L4" s="29" t="s">
        <v>4403</v>
      </c>
    </row>
    <row r="5" spans="1:12" ht="28.5" customHeight="1" x14ac:dyDescent="0.25">
      <c r="A5" s="50" t="s">
        <v>145</v>
      </c>
      <c r="B5" s="272" t="s">
        <v>4404</v>
      </c>
      <c r="C5" s="272"/>
      <c r="D5" s="272"/>
      <c r="E5" s="272"/>
      <c r="F5" s="272"/>
      <c r="G5" s="272"/>
      <c r="H5" s="272"/>
      <c r="I5" s="272"/>
      <c r="J5" s="51"/>
      <c r="K5" s="3"/>
      <c r="L5" s="3"/>
    </row>
    <row r="6" spans="1:12" ht="25.5" customHeight="1" x14ac:dyDescent="0.25">
      <c r="A6" s="50" t="s">
        <v>147</v>
      </c>
      <c r="B6" s="272" t="s">
        <v>4405</v>
      </c>
      <c r="C6" s="272"/>
      <c r="D6" s="272"/>
      <c r="E6" s="272"/>
      <c r="F6" s="272"/>
      <c r="G6" s="272"/>
      <c r="H6" s="272"/>
      <c r="I6" s="272"/>
      <c r="J6" s="51"/>
      <c r="K6" s="3"/>
      <c r="L6" s="46"/>
    </row>
    <row r="7" spans="1:12" ht="16" thickBot="1" x14ac:dyDescent="0.3">
      <c r="A7" s="50" t="s">
        <v>149</v>
      </c>
      <c r="B7" s="272" t="s">
        <v>4406</v>
      </c>
      <c r="C7" s="272"/>
      <c r="D7" s="272"/>
      <c r="E7" s="272"/>
      <c r="F7" s="272"/>
      <c r="G7" s="272"/>
      <c r="H7" s="272"/>
      <c r="I7" s="272"/>
      <c r="J7" s="52"/>
      <c r="K7" s="48"/>
      <c r="L7" s="47"/>
    </row>
    <row r="8" spans="1:12" ht="41.5" customHeight="1" x14ac:dyDescent="0.25">
      <c r="A8" s="50" t="s">
        <v>151</v>
      </c>
      <c r="B8" s="270" t="s">
        <v>4407</v>
      </c>
      <c r="C8" s="270"/>
      <c r="D8" s="270"/>
      <c r="E8" s="270"/>
      <c r="F8" s="270"/>
      <c r="G8" s="270"/>
      <c r="H8" s="270"/>
      <c r="I8" s="270"/>
      <c r="J8" s="53"/>
      <c r="K8" s="49"/>
      <c r="L8" s="273" t="s">
        <v>4408</v>
      </c>
    </row>
    <row r="9" spans="1:12" ht="27.75" customHeight="1" thickBot="1" x14ac:dyDescent="0.3">
      <c r="A9" s="50" t="s">
        <v>153</v>
      </c>
      <c r="B9" s="272" t="s">
        <v>4409</v>
      </c>
      <c r="C9" s="272"/>
      <c r="D9" s="272"/>
      <c r="E9" s="272"/>
      <c r="F9" s="272"/>
      <c r="G9" s="272"/>
      <c r="H9" s="272"/>
      <c r="I9" s="272"/>
      <c r="J9" s="51"/>
      <c r="K9" s="3"/>
      <c r="L9" s="274"/>
    </row>
    <row r="10" spans="1:12" ht="18" customHeight="1" x14ac:dyDescent="0.25">
      <c r="A10" s="50" t="s">
        <v>155</v>
      </c>
      <c r="B10" s="272" t="s">
        <v>4410</v>
      </c>
      <c r="C10" s="272"/>
      <c r="D10" s="272"/>
      <c r="E10" s="272"/>
      <c r="F10" s="272"/>
      <c r="G10" s="272"/>
      <c r="H10" s="272"/>
      <c r="I10" s="272"/>
      <c r="J10" s="51"/>
      <c r="K10" s="3"/>
      <c r="L10" s="3"/>
    </row>
    <row r="11" spans="1:12" ht="27.75" customHeight="1" x14ac:dyDescent="0.25">
      <c r="A11" s="50" t="s">
        <v>157</v>
      </c>
      <c r="B11" s="272" t="s">
        <v>4411</v>
      </c>
      <c r="C11" s="272"/>
      <c r="D11" s="272"/>
      <c r="E11" s="272"/>
      <c r="F11" s="272"/>
      <c r="G11" s="272"/>
      <c r="H11" s="272"/>
      <c r="I11" s="272"/>
      <c r="J11" s="51"/>
      <c r="K11" s="3"/>
      <c r="L11" s="3"/>
    </row>
    <row r="12" spans="1:12" ht="17.5" customHeight="1" x14ac:dyDescent="0.25">
      <c r="A12" s="50" t="s">
        <v>159</v>
      </c>
      <c r="B12" s="272" t="s">
        <v>4412</v>
      </c>
      <c r="C12" s="272"/>
      <c r="D12" s="272"/>
      <c r="E12" s="272"/>
      <c r="F12" s="272"/>
      <c r="G12" s="272"/>
      <c r="H12" s="272"/>
      <c r="I12" s="272"/>
      <c r="J12" s="51"/>
      <c r="K12" s="3"/>
      <c r="L12" s="3"/>
    </row>
    <row r="13" spans="1:12" ht="27.4" customHeight="1" x14ac:dyDescent="0.25">
      <c r="A13" s="63" t="s">
        <v>161</v>
      </c>
      <c r="B13" s="271" t="s">
        <v>4413</v>
      </c>
      <c r="C13" s="271"/>
      <c r="D13" s="271"/>
      <c r="E13" s="271"/>
      <c r="F13" s="271"/>
      <c r="G13" s="271"/>
      <c r="H13" s="271"/>
      <c r="I13" s="271"/>
      <c r="J13" s="61"/>
      <c r="K13" s="3"/>
      <c r="L13" s="3"/>
    </row>
    <row r="14" spans="1:12" ht="64.5" customHeight="1" x14ac:dyDescent="0.25">
      <c r="A14" s="64"/>
      <c r="B14" s="276" t="s">
        <v>4414</v>
      </c>
      <c r="C14" s="277"/>
      <c r="D14" s="277"/>
      <c r="E14" s="277"/>
      <c r="F14" s="277"/>
      <c r="G14" s="277"/>
      <c r="H14" s="277"/>
      <c r="I14" s="277"/>
      <c r="J14" s="62"/>
      <c r="K14" s="3"/>
      <c r="L14" s="3"/>
    </row>
    <row r="15" spans="1:12" ht="14.25" customHeight="1" x14ac:dyDescent="0.25">
      <c r="A15" s="50" t="s">
        <v>163</v>
      </c>
      <c r="B15" s="272" t="s">
        <v>4415</v>
      </c>
      <c r="C15" s="272"/>
      <c r="D15" s="272"/>
      <c r="E15" s="272"/>
      <c r="F15" s="272"/>
      <c r="G15" s="272"/>
      <c r="H15" s="272"/>
      <c r="I15" s="272"/>
      <c r="J15" s="51"/>
      <c r="K15" s="3"/>
      <c r="L15" s="3"/>
    </row>
    <row r="16" spans="1:12" ht="15.4" customHeight="1" x14ac:dyDescent="0.25">
      <c r="A16" s="50" t="s">
        <v>165</v>
      </c>
      <c r="B16" s="272" t="s">
        <v>4416</v>
      </c>
      <c r="C16" s="272"/>
      <c r="D16" s="272"/>
      <c r="E16" s="272"/>
      <c r="F16" s="272"/>
      <c r="G16" s="272"/>
      <c r="H16" s="272"/>
      <c r="I16" s="272"/>
      <c r="J16" s="51"/>
      <c r="K16" s="3"/>
      <c r="L16" s="3"/>
    </row>
    <row r="17" spans="1:12" ht="15.75" customHeight="1" x14ac:dyDescent="0.25">
      <c r="A17" s="50" t="s">
        <v>167</v>
      </c>
      <c r="B17" s="272" t="s">
        <v>4417</v>
      </c>
      <c r="C17" s="272"/>
      <c r="D17" s="272"/>
      <c r="E17" s="272"/>
      <c r="F17" s="272"/>
      <c r="G17" s="272"/>
      <c r="H17" s="272"/>
      <c r="I17" s="272"/>
      <c r="J17" s="51"/>
      <c r="K17" s="3"/>
      <c r="L17" s="3"/>
    </row>
    <row r="18" spans="1:12" ht="15.4" customHeight="1" thickBot="1" x14ac:dyDescent="0.3">
      <c r="A18" s="54" t="s">
        <v>169</v>
      </c>
      <c r="B18" s="275" t="s">
        <v>4418</v>
      </c>
      <c r="C18" s="275"/>
      <c r="D18" s="275"/>
      <c r="E18" s="275"/>
      <c r="F18" s="275"/>
      <c r="G18" s="275"/>
      <c r="H18" s="275"/>
      <c r="I18" s="275"/>
      <c r="J18" s="55"/>
      <c r="K18" s="3"/>
      <c r="L18" s="3"/>
    </row>
    <row r="19" spans="1:12" s="1" customFormat="1" ht="7.5" customHeight="1" thickTop="1" x14ac:dyDescent="0.25">
      <c r="A19" s="79"/>
      <c r="B19" s="80"/>
      <c r="C19" s="80"/>
      <c r="D19" s="80"/>
      <c r="E19" s="80"/>
      <c r="F19" s="80"/>
      <c r="G19" s="80"/>
      <c r="H19" s="80"/>
      <c r="I19" s="80"/>
      <c r="J19" s="3"/>
      <c r="K19" s="3"/>
      <c r="L19" s="3"/>
    </row>
    <row r="20" spans="1:12" ht="14.5" x14ac:dyDescent="0.25">
      <c r="A20" s="78">
        <v>1</v>
      </c>
      <c r="B20" s="208" t="s">
        <v>4419</v>
      </c>
      <c r="C20" s="208"/>
      <c r="D20" s="208"/>
      <c r="E20" s="208"/>
      <c r="F20" s="208"/>
      <c r="G20" s="208"/>
      <c r="H20" s="208"/>
      <c r="I20" s="208"/>
      <c r="J20"/>
      <c r="K20"/>
    </row>
    <row r="21" spans="1:12" ht="14.5" x14ac:dyDescent="0.25">
      <c r="A21" s="78"/>
      <c r="B21" s="208"/>
      <c r="C21" s="208"/>
      <c r="D21" s="208"/>
      <c r="E21" s="208"/>
      <c r="F21" s="208"/>
      <c r="G21" s="208"/>
      <c r="H21" s="208"/>
      <c r="I21" s="208"/>
      <c r="J21"/>
      <c r="K21"/>
    </row>
    <row r="22" spans="1:12" ht="14.5" x14ac:dyDescent="0.25">
      <c r="A22" s="78"/>
      <c r="B22" s="208"/>
      <c r="C22" s="208"/>
      <c r="D22" s="208"/>
      <c r="E22" s="208"/>
      <c r="F22" s="208"/>
      <c r="G22" s="208"/>
      <c r="H22" s="208"/>
      <c r="I22" s="208"/>
      <c r="J22"/>
      <c r="K22"/>
    </row>
    <row r="23" spans="1:12" s="1" customFormat="1" ht="14.5" x14ac:dyDescent="0.25">
      <c r="A23" s="78"/>
      <c r="B23" s="178"/>
      <c r="C23" s="78"/>
      <c r="D23" s="178"/>
      <c r="E23" s="78"/>
      <c r="F23" s="178"/>
      <c r="G23" s="78"/>
      <c r="H23" s="178"/>
      <c r="I23" s="78"/>
      <c r="J23" s="178"/>
      <c r="K23" s="78"/>
      <c r="L23" s="178"/>
    </row>
    <row r="24" spans="1:12" x14ac:dyDescent="0.25">
      <c r="A24" s="190" t="s">
        <v>4420</v>
      </c>
      <c r="B24" s="67"/>
      <c r="C24" s="67"/>
      <c r="D24" s="72" t="str">
        <f>Metadata!$B$7</f>
        <v>DataCall@tdi.texas.gov</v>
      </c>
      <c r="E24" s="124"/>
      <c r="F24" s="182"/>
      <c r="G24" s="67"/>
      <c r="H24" s="67"/>
      <c r="I24" s="191"/>
      <c r="J24" s="3"/>
      <c r="K24" s="3"/>
      <c r="L24" s="3"/>
    </row>
    <row r="25" spans="1:12" x14ac:dyDescent="0.25">
      <c r="A25" s="11"/>
      <c r="B25" s="191"/>
      <c r="C25" s="191"/>
      <c r="D25" s="124"/>
      <c r="E25" s="191"/>
      <c r="F25" s="191"/>
      <c r="G25" s="191"/>
      <c r="H25" s="191"/>
      <c r="I25" s="191"/>
      <c r="J25" s="3"/>
      <c r="K25" s="3"/>
      <c r="L25" s="3"/>
    </row>
  </sheetData>
  <sheetProtection algorithmName="SHA-512" hashValue="kn8qnnlIQrCTJMcdSpp0QWZjoJ8v8OPKn/7IAu+p/CdPyjURLtCqEaiGLI2KdNARrLpSav9HoM9n/jC5sirUaw==" saltValue="ozohjXLwKqMj5XM56sJEvQ==" spinCount="100000" sheet="1" objects="1" scenarios="1"/>
  <mergeCells count="20">
    <mergeCell ref="A1:J1"/>
    <mergeCell ref="B5:I5"/>
    <mergeCell ref="B6:I6"/>
    <mergeCell ref="B15:I15"/>
    <mergeCell ref="B7:I7"/>
    <mergeCell ref="B2:I2"/>
    <mergeCell ref="B3:I3"/>
    <mergeCell ref="B4:I4"/>
    <mergeCell ref="B10:I10"/>
    <mergeCell ref="L8:L9"/>
    <mergeCell ref="B17:I17"/>
    <mergeCell ref="B18:I18"/>
    <mergeCell ref="B12:I12"/>
    <mergeCell ref="B14:I14"/>
    <mergeCell ref="B16:I16"/>
    <mergeCell ref="B20:I22"/>
    <mergeCell ref="B8:I8"/>
    <mergeCell ref="B13:I13"/>
    <mergeCell ref="B11:I11"/>
    <mergeCell ref="B9:I9"/>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11" ma:contentTypeDescription="Create a new document." ma:contentTypeScope="" ma:versionID="88c3b9951f76162bfbc6ce846675b11e">
  <xsd:schema xmlns:xsd="http://www.w3.org/2001/XMLSchema" xmlns:xs="http://www.w3.org/2001/XMLSchema" xmlns:p="http://schemas.microsoft.com/office/2006/metadata/properties" xmlns:ns2="154a88e8-e3d6-4bf0-8b45-5658a4271718" xmlns:ns3="47CB627A-A999-4E0B-A902-FD2F677484F1" xmlns:ns4="47cb627a-a999-4e0b-a902-fd2f677484f1" xmlns:ns5="ff25a237-a30f-4bbc-bdb7-6afb53f4e280" targetNamespace="http://schemas.microsoft.com/office/2006/metadata/properties" ma:root="true" ma:fieldsID="c3bd631d93281bd91196f29162bd5da1" ns2:_="" ns3:_="" ns4:_="" ns5:_="">
    <xsd:import namespace="154a88e8-e3d6-4bf0-8b45-5658a4271718"/>
    <xsd:import namespace="47CB627A-A999-4E0B-A902-FD2F677484F1"/>
    <xsd:import namespace="47cb627a-a999-4e0b-a902-fd2f677484f1"/>
    <xsd:import namespace="ff25a237-a30f-4bbc-bdb7-6afb53f4e28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element ref="ns4:MediaServiceAutoTags" minOccurs="0"/>
                <xsd:element ref="ns4:MediaServiceOCR" minOccurs="0"/>
                <xsd:element ref="ns4:MediaServiceGenerationTime" minOccurs="0"/>
                <xsd:element ref="ns4:MediaServiceEventHashCode" minOccurs="0"/>
                <xsd:element ref="ns5:SharedWithUsers" minOccurs="0"/>
                <xsd:element ref="ns5: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25a237-a30f-4bbc-bdb7-6afb53f4e280"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CZ2ECAXFH644-43475051-68</_dlc_DocId>
    <_dlc_DocIdUrl xmlns="154a88e8-e3d6-4bf0-8b45-5658a4271718">
      <Url>https://tditx.sharepoint.com/LegalandEnforcement/lgl/DAC/dae/_layouts/15/DocIdRedir.aspx?ID=CZ2ECAXFH644-43475051-68</Url>
      <Description>CZ2ECAXFH644-43475051-68</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07CC6C6-FF2F-40B1-83F7-A691A7775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ff25a237-a30f-4bbc-bdb7-6afb53f4e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009922-5FDE-4F26-932A-0849B8D97AD0}">
  <ds:schemaRefs>
    <ds:schemaRef ds:uri="47cb627a-a999-4e0b-a902-fd2f677484f1"/>
    <ds:schemaRef ds:uri="http://schemas.microsoft.com/office/infopath/2007/PartnerControls"/>
    <ds:schemaRef ds:uri="http://purl.org/dc/dcmitype/"/>
    <ds:schemaRef ds:uri="http://schemas.microsoft.com/office/2006/metadata/properties"/>
    <ds:schemaRef ds:uri="http://purl.org/dc/elements/1.1/"/>
    <ds:schemaRef ds:uri="http://www.w3.org/XML/1998/namespace"/>
    <ds:schemaRef ds:uri="ff25a237-a30f-4bbc-bdb7-6afb53f4e280"/>
    <ds:schemaRef ds:uri="http://schemas.microsoft.com/office/2006/documentManagement/types"/>
    <ds:schemaRef ds:uri="http://purl.org/dc/terms/"/>
    <ds:schemaRef ds:uri="http://schemas.openxmlformats.org/package/2006/metadata/core-properties"/>
    <ds:schemaRef ds:uri="47CB627A-A999-4E0B-A902-FD2F677484F1"/>
    <ds:schemaRef ds:uri="154a88e8-e3d6-4bf0-8b45-5658a4271718"/>
  </ds:schemaRefs>
</ds:datastoreItem>
</file>

<file path=customXml/itemProps3.xml><?xml version="1.0" encoding="utf-8"?>
<ds:datastoreItem xmlns:ds="http://schemas.openxmlformats.org/officeDocument/2006/customXml" ds:itemID="{E197FB6F-83D5-4737-9731-88FDE297B5E9}">
  <ds:schemaRefs>
    <ds:schemaRef ds:uri="http://schemas.microsoft.com/sharepoint/v3/contenttype/forms"/>
  </ds:schemaRefs>
</ds:datastoreItem>
</file>

<file path=customXml/itemProps4.xml><?xml version="1.0" encoding="utf-8"?>
<ds:datastoreItem xmlns:ds="http://schemas.openxmlformats.org/officeDocument/2006/customXml" ds:itemID="{92BF4F35-6D48-4FDF-9C69-6E77531D34A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DPW</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Manager/>
  <Company>Texas Department of Insurance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cpramuk</dc:creator>
  <cp:keywords/>
  <dc:description/>
  <cp:lastModifiedBy>Victoria Ortega</cp:lastModifiedBy>
  <cp:revision/>
  <dcterms:created xsi:type="dcterms:W3CDTF">2004-02-03T16:34:17Z</dcterms:created>
  <dcterms:modified xsi:type="dcterms:W3CDTF">2022-05-26T20:20:08Z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1619d4fa-6254-4400-a4db-239880b0625f</vt:lpwstr>
  </property>
</Properties>
</file>